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1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! Budget\! Budget, 07-01-21 thru 06-30-22\"/>
    </mc:Choice>
  </mc:AlternateContent>
  <xr:revisionPtr revIDLastSave="0" documentId="8_{8EB6DE83-D060-4CCD-A3F6-4826B88A1CBB}" xr6:coauthVersionLast="47" xr6:coauthVersionMax="47" xr10:uidLastSave="{00000000-0000-0000-0000-000000000000}"/>
  <bookViews>
    <workbookView xWindow="-120" yWindow="-120" windowWidth="29040" windowHeight="15840" xr2:uid="{AE3B947A-44FD-4411-9792-9356ED8BAB76}"/>
  </bookViews>
  <sheets>
    <sheet name="General" sheetId="1" r:id="rId1"/>
    <sheet name="Major" sheetId="4" r:id="rId2"/>
    <sheet name="Local" sheetId="5" r:id="rId3"/>
    <sheet name="W&amp;S" sheetId="6" r:id="rId4"/>
    <sheet name="DDA" sheetId="3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0" i="3" l="1"/>
  <c r="E40" i="3"/>
  <c r="F40" i="3"/>
  <c r="C40" i="3"/>
  <c r="F33" i="6"/>
  <c r="D33" i="6"/>
  <c r="E33" i="6"/>
  <c r="D31" i="6"/>
  <c r="E31" i="6"/>
  <c r="F31" i="6"/>
  <c r="D21" i="6"/>
  <c r="E21" i="6"/>
  <c r="F21" i="6"/>
  <c r="D19" i="5"/>
  <c r="E19" i="5"/>
  <c r="F19" i="5"/>
  <c r="D17" i="5"/>
  <c r="D22" i="5" s="1"/>
  <c r="E17" i="5"/>
  <c r="F17" i="5"/>
  <c r="C17" i="5"/>
  <c r="D13" i="5"/>
  <c r="E13" i="5"/>
  <c r="F13" i="5"/>
  <c r="C13" i="5"/>
  <c r="D20" i="4"/>
  <c r="E20" i="4"/>
  <c r="F20" i="4"/>
  <c r="C18" i="4"/>
  <c r="D18" i="4"/>
  <c r="E18" i="4"/>
  <c r="F18" i="4"/>
  <c r="D13" i="4"/>
  <c r="E13" i="4"/>
  <c r="F13" i="4"/>
  <c r="C13" i="4"/>
  <c r="D32" i="3"/>
  <c r="E32" i="3"/>
  <c r="C32" i="3"/>
  <c r="D26" i="3"/>
  <c r="E26" i="3"/>
  <c r="C26" i="3"/>
  <c r="C38" i="3" s="1"/>
  <c r="D114" i="1"/>
  <c r="E114" i="1"/>
  <c r="F114" i="1"/>
  <c r="D103" i="1"/>
  <c r="E103" i="1"/>
  <c r="F103" i="1"/>
  <c r="D92" i="1"/>
  <c r="E92" i="1"/>
  <c r="F92" i="1"/>
  <c r="D84" i="1"/>
  <c r="E84" i="1"/>
  <c r="F84" i="1"/>
  <c r="D77" i="1"/>
  <c r="E77" i="1"/>
  <c r="F77" i="1"/>
  <c r="D67" i="1"/>
  <c r="E67" i="1"/>
  <c r="F67" i="1"/>
  <c r="D56" i="1"/>
  <c r="E56" i="1"/>
  <c r="F56" i="1"/>
  <c r="C44" i="1"/>
  <c r="D44" i="1"/>
  <c r="E44" i="1"/>
  <c r="F44" i="1"/>
  <c r="D38" i="1"/>
  <c r="E38" i="1"/>
  <c r="F38" i="1"/>
  <c r="C38" i="1"/>
  <c r="D33" i="1"/>
  <c r="E33" i="1"/>
  <c r="F33" i="1"/>
  <c r="D27" i="1"/>
  <c r="E27" i="1"/>
  <c r="C27" i="1"/>
  <c r="D18" i="1"/>
  <c r="E18" i="1"/>
  <c r="C18" i="1"/>
  <c r="C36" i="6"/>
  <c r="F17" i="4"/>
  <c r="F16" i="4"/>
  <c r="D120" i="1"/>
  <c r="C120" i="1"/>
  <c r="C31" i="6"/>
  <c r="C33" i="6" s="1"/>
  <c r="F25" i="6"/>
  <c r="F26" i="6"/>
  <c r="F27" i="6"/>
  <c r="F28" i="6"/>
  <c r="F29" i="6"/>
  <c r="F30" i="6"/>
  <c r="F24" i="6"/>
  <c r="C21" i="6"/>
  <c r="F18" i="6"/>
  <c r="F19" i="6"/>
  <c r="F20" i="6"/>
  <c r="F17" i="6"/>
  <c r="D13" i="6"/>
  <c r="E13" i="6"/>
  <c r="C13" i="6"/>
  <c r="F12" i="6"/>
  <c r="F13" i="6" s="1"/>
  <c r="F12" i="5"/>
  <c r="F11" i="5"/>
  <c r="F12" i="4"/>
  <c r="F11" i="4"/>
  <c r="F35" i="3"/>
  <c r="F36" i="3" s="1"/>
  <c r="F30" i="3"/>
  <c r="F31" i="3"/>
  <c r="F29" i="3"/>
  <c r="F32" i="3" s="1"/>
  <c r="F21" i="3"/>
  <c r="F22" i="3"/>
  <c r="F26" i="3" s="1"/>
  <c r="F23" i="3"/>
  <c r="F24" i="3"/>
  <c r="F25" i="3"/>
  <c r="F20" i="3"/>
  <c r="D36" i="3"/>
  <c r="E36" i="3"/>
  <c r="C36" i="3"/>
  <c r="F12" i="3"/>
  <c r="F13" i="3"/>
  <c r="F14" i="3"/>
  <c r="F11" i="3"/>
  <c r="D15" i="3"/>
  <c r="E15" i="3"/>
  <c r="C15" i="3"/>
  <c r="D50" i="1"/>
  <c r="E50" i="1"/>
  <c r="D111" i="1"/>
  <c r="E111" i="1"/>
  <c r="C111" i="1"/>
  <c r="F110" i="1"/>
  <c r="F111" i="1" s="1"/>
  <c r="D107" i="1"/>
  <c r="E107" i="1"/>
  <c r="C107" i="1"/>
  <c r="F106" i="1"/>
  <c r="F107" i="1" s="1"/>
  <c r="F96" i="1"/>
  <c r="F97" i="1"/>
  <c r="F98" i="1"/>
  <c r="F99" i="1"/>
  <c r="F100" i="1"/>
  <c r="F101" i="1"/>
  <c r="F102" i="1"/>
  <c r="F95" i="1"/>
  <c r="C103" i="1"/>
  <c r="C92" i="1"/>
  <c r="F88" i="1"/>
  <c r="F89" i="1"/>
  <c r="F90" i="1"/>
  <c r="F91" i="1"/>
  <c r="F87" i="1"/>
  <c r="F81" i="1"/>
  <c r="F82" i="1"/>
  <c r="F83" i="1"/>
  <c r="F80" i="1"/>
  <c r="C84" i="1"/>
  <c r="C77" i="1"/>
  <c r="F71" i="1"/>
  <c r="F72" i="1"/>
  <c r="F73" i="1"/>
  <c r="F74" i="1"/>
  <c r="F75" i="1"/>
  <c r="F76" i="1"/>
  <c r="F70" i="1"/>
  <c r="C67" i="1"/>
  <c r="F63" i="1"/>
  <c r="F64" i="1"/>
  <c r="F65" i="1"/>
  <c r="F66" i="1"/>
  <c r="F59" i="1"/>
  <c r="F60" i="1" s="1"/>
  <c r="D60" i="1"/>
  <c r="E60" i="1"/>
  <c r="C60" i="1"/>
  <c r="C56" i="1"/>
  <c r="F54" i="1"/>
  <c r="F55" i="1"/>
  <c r="F53" i="1"/>
  <c r="C50" i="1"/>
  <c r="F48" i="1"/>
  <c r="F49" i="1"/>
  <c r="F47" i="1"/>
  <c r="F42" i="1"/>
  <c r="F43" i="1"/>
  <c r="F41" i="1"/>
  <c r="F37" i="1"/>
  <c r="F36" i="1"/>
  <c r="C33" i="1"/>
  <c r="F31" i="1"/>
  <c r="F32" i="1"/>
  <c r="F30" i="1"/>
  <c r="F24" i="1"/>
  <c r="F25" i="1"/>
  <c r="F26" i="1"/>
  <c r="F23" i="1"/>
  <c r="F11" i="1"/>
  <c r="F12" i="1"/>
  <c r="F13" i="1"/>
  <c r="F14" i="1"/>
  <c r="F15" i="1"/>
  <c r="F16" i="1"/>
  <c r="F17" i="1"/>
  <c r="F10" i="1"/>
  <c r="E36" i="6" l="1"/>
  <c r="D36" i="6"/>
  <c r="E22" i="5"/>
  <c r="F22" i="5"/>
  <c r="C19" i="5"/>
  <c r="C22" i="5" s="1"/>
  <c r="D23" i="4"/>
  <c r="C20" i="4"/>
  <c r="C23" i="4" s="1"/>
  <c r="F18" i="1"/>
  <c r="F27" i="1"/>
  <c r="C114" i="1"/>
  <c r="E23" i="4"/>
  <c r="F23" i="4"/>
  <c r="F50" i="1"/>
  <c r="F15" i="3"/>
  <c r="F36" i="6"/>
  <c r="E38" i="3"/>
  <c r="D38" i="3"/>
  <c r="F38" i="3"/>
  <c r="E119" i="1" l="1"/>
  <c r="F119" i="1" s="1"/>
  <c r="E118" i="1"/>
  <c r="B128" i="1" l="1"/>
  <c r="D128" i="1" s="1"/>
  <c r="F118" i="1"/>
  <c r="F120" i="1" s="1"/>
  <c r="E120" i="1"/>
  <c r="C128" i="1" l="1"/>
</calcChain>
</file>

<file path=xl/sharedStrings.xml><?xml version="1.0" encoding="utf-8"?>
<sst xmlns="http://schemas.openxmlformats.org/spreadsheetml/2006/main" count="371" uniqueCount="230">
  <si>
    <t>CITY OF BUCHANAN</t>
  </si>
  <si>
    <t>BUDGET AMENDMENT</t>
  </si>
  <si>
    <t>GENERAL FUND</t>
  </si>
  <si>
    <t/>
  </si>
  <si>
    <t>YTD BALANCE</t>
  </si>
  <si>
    <t>2021-22</t>
  </si>
  <si>
    <t>BUDGET</t>
  </si>
  <si>
    <t>INCREASE</t>
  </si>
  <si>
    <t>GL NUMBER</t>
  </si>
  <si>
    <t>DESCRIPTION</t>
  </si>
  <si>
    <t>06/30/2022</t>
  </si>
  <si>
    <t>AMENDED BUDGET</t>
  </si>
  <si>
    <t>AMENDMENT</t>
  </si>
  <si>
    <t>IN BUDGET</t>
  </si>
  <si>
    <t>Fund 101 - GENERAL</t>
  </si>
  <si>
    <t>REVENUES</t>
  </si>
  <si>
    <t>101-000.000-401.005</t>
  </si>
  <si>
    <t>TRANSFER FROM WATER &amp; SEWER</t>
  </si>
  <si>
    <t>101-000.000-412.000</t>
  </si>
  <si>
    <t>LOST PERSONAL PROPERTY TAX REV</t>
  </si>
  <si>
    <t>101-000.000-452.000</t>
  </si>
  <si>
    <t>FRANCHISE FEE - CABLE</t>
  </si>
  <si>
    <t>101-000.000-482.000</t>
  </si>
  <si>
    <t>MISCELLANEOUS LICENSE-PERMITS</t>
  </si>
  <si>
    <t>101-000.000-634.000</t>
  </si>
  <si>
    <t>GRAVE OPENINGS</t>
  </si>
  <si>
    <t>101-000.000-635.000</t>
  </si>
  <si>
    <t>CEMETERY TENT SERVICE</t>
  </si>
  <si>
    <t>101-000.000-643.000</t>
  </si>
  <si>
    <t>SALES - CEMETERY LOTS</t>
  </si>
  <si>
    <t>101-000.000-690.000</t>
  </si>
  <si>
    <t>WORKMENS COMP. INSURANCE</t>
  </si>
  <si>
    <t>TOTAL GENERAL FUND REVENUE BUDGET AMENDMENT</t>
  </si>
  <si>
    <t>EXPENDITURES</t>
  </si>
  <si>
    <t>Dept 101.000 - CITY COMMISSION</t>
  </si>
  <si>
    <t>101-101.000-831.000</t>
  </si>
  <si>
    <t>MEMBERSHIP AND DUES</t>
  </si>
  <si>
    <t>101-101.000-855.000</t>
  </si>
  <si>
    <t>SAFER GRANT EXPENSES</t>
  </si>
  <si>
    <t>101-101.000-885.000</t>
  </si>
  <si>
    <t>PUBLIC RELATIONS</t>
  </si>
  <si>
    <t>101-101.000-970.001</t>
  </si>
  <si>
    <t>CAPITAL OUTLAY</t>
  </si>
  <si>
    <t>Total Dept 101.000 - CITY COMMISSION</t>
  </si>
  <si>
    <t>Dept 172.000 - CITY MANAGER</t>
  </si>
  <si>
    <t>101-172.000-706.002</t>
  </si>
  <si>
    <t>SALARIES - OVERTIME</t>
  </si>
  <si>
    <t>101-172.000-752.000</t>
  </si>
  <si>
    <t>RECRUITMENT/RELOCATION</t>
  </si>
  <si>
    <t>101-172.000-962.000</t>
  </si>
  <si>
    <t>MISCELLANEOUS</t>
  </si>
  <si>
    <t>Total Dept 172.000 - CITY MANAGER</t>
  </si>
  <si>
    <t>Dept 191.000 - ELECTIONS</t>
  </si>
  <si>
    <t>101-191.000-706.001</t>
  </si>
  <si>
    <t>SALARIES-FULL TIME</t>
  </si>
  <si>
    <t>101-191.000-728.000</t>
  </si>
  <si>
    <t>OFFICE SUPPLIES</t>
  </si>
  <si>
    <t>Total Dept 191.000 - ELECTIONS</t>
  </si>
  <si>
    <t>Dept 215.000 - CITY CLERK</t>
  </si>
  <si>
    <t>101-215.000-706.001</t>
  </si>
  <si>
    <t>101-215.000-706.002</t>
  </si>
  <si>
    <t>101-215.000-818.000</t>
  </si>
  <si>
    <t>CONTRACTUAL</t>
  </si>
  <si>
    <t>Total Dept 215.000 - CITY CLERK</t>
  </si>
  <si>
    <t>Dept 253.000 - TREASURER</t>
  </si>
  <si>
    <t>101-253.000-728.000</t>
  </si>
  <si>
    <t>101-253.000-730.000</t>
  </si>
  <si>
    <t>POSTAGE</t>
  </si>
  <si>
    <t>101-253.000-818.000</t>
  </si>
  <si>
    <t>Total Dept 253.000 - TREASURER</t>
  </si>
  <si>
    <t>Dept 265.000 - BUILDING AND GROUNDS</t>
  </si>
  <si>
    <t>101-265.000-818.000</t>
  </si>
  <si>
    <t>101-265.000-921.000</t>
  </si>
  <si>
    <t>UTILITIES</t>
  </si>
  <si>
    <t>101-265.000-958.000</t>
  </si>
  <si>
    <t>OFFICE EQUIPMENT</t>
  </si>
  <si>
    <t>Total Dept 265.000 - BUILDING AND GROUNDS</t>
  </si>
  <si>
    <t>Dept 269.000 - RENTAL PROPERTY</t>
  </si>
  <si>
    <t>101-269.000-921.000</t>
  </si>
  <si>
    <t>Total Dept 269.000 - RENTAL PROPERTY</t>
  </si>
  <si>
    <t xml:space="preserve"> </t>
  </si>
  <si>
    <t>Dept 276.000 - CEMETERY</t>
  </si>
  <si>
    <t>101-276.000-706.002</t>
  </si>
  <si>
    <t>101-276.000-853.000</t>
  </si>
  <si>
    <t>TELEPHONE, INTERNET, CABLE</t>
  </si>
  <si>
    <t>101-276.000-932.000</t>
  </si>
  <si>
    <t>MAINTENANCE-GROUNDS</t>
  </si>
  <si>
    <t>101-276.000-939.000</t>
  </si>
  <si>
    <t>MAINTENANCE - VEHICLE</t>
  </si>
  <si>
    <t>Total Dept 276.000 - CEMETERY</t>
  </si>
  <si>
    <t>Dept 301.000 - POLICE</t>
  </si>
  <si>
    <t>101-301.000-706.001</t>
  </si>
  <si>
    <t>101-301.000-706.002</t>
  </si>
  <si>
    <t>101-301.000-751.000</t>
  </si>
  <si>
    <t>GAS AND OIL</t>
  </si>
  <si>
    <t>101-301.000-818.000</t>
  </si>
  <si>
    <t>101-301.000-921.000</t>
  </si>
  <si>
    <t>101-301.000-962.000</t>
  </si>
  <si>
    <t>101-301.000-962.003</t>
  </si>
  <si>
    <t>D.A.R.E PROGRAM</t>
  </si>
  <si>
    <t>Total Dept 301.000 - POLICE</t>
  </si>
  <si>
    <t>Dept 336.000 - FIRE DEPARTMENT</t>
  </si>
  <si>
    <t>101-336.000-818.000</t>
  </si>
  <si>
    <t>101-336.000-853.000</t>
  </si>
  <si>
    <t>101-336.000-921.000</t>
  </si>
  <si>
    <t>101-336.000-934.000</t>
  </si>
  <si>
    <t>MAINT. - OFFICE EQUIPMENT</t>
  </si>
  <si>
    <t>Total Dept 336.000 - FIRE DEPARTMENT</t>
  </si>
  <si>
    <t>Dept 371.001 - BUILDING INSPECTOR</t>
  </si>
  <si>
    <t>101-371.001-706.005</t>
  </si>
  <si>
    <t>SALARIES-PART TIME</t>
  </si>
  <si>
    <t>101-371.001-831.000</t>
  </si>
  <si>
    <t>101-371.001-853.000</t>
  </si>
  <si>
    <t>101-371.001-864.000</t>
  </si>
  <si>
    <t>CONFERENCES AND WORKSHOP</t>
  </si>
  <si>
    <t>101-371.001-921.000</t>
  </si>
  <si>
    <t>Total Dept 371.001 - BUILDING INSPECTOR</t>
  </si>
  <si>
    <t>Dept 441.000 - DEPARTMENT OF PUBLIC WORKS</t>
  </si>
  <si>
    <t>101-441.000-706.002</t>
  </si>
  <si>
    <t>101-441.000-751.000</t>
  </si>
  <si>
    <t>101-441.000-768.000</t>
  </si>
  <si>
    <t>UNIFORMS</t>
  </si>
  <si>
    <t>101-441.000-818.000</t>
  </si>
  <si>
    <t>101-441.000-853.000</t>
  </si>
  <si>
    <t>101-441.000-932.000</t>
  </si>
  <si>
    <t>101-441.000-933.000</t>
  </si>
  <si>
    <t>MAINTENANCE - EQUIPMENT</t>
  </si>
  <si>
    <t>101-441.000-939.000</t>
  </si>
  <si>
    <t>Total Dept 441.000 - DEPARTMENT OF PUBLIC WORKS</t>
  </si>
  <si>
    <t>Dept 482.000 - ADMIN. &amp; RECORD KEEPING</t>
  </si>
  <si>
    <t>101-482.000-969.500</t>
  </si>
  <si>
    <t>BANK FEES AND CHARGES</t>
  </si>
  <si>
    <t>Total Dept 482.000 - ADMIN. &amp; RECORD KEEPING</t>
  </si>
  <si>
    <t>Dept 756.000 - BUCHANAN AREA RECREATION BOARD</t>
  </si>
  <si>
    <t>101-756.000-715.000</t>
  </si>
  <si>
    <t>FRINGE BENEFITS</t>
  </si>
  <si>
    <t>Total Dept 756.000 - BUCHANAN AREA RECREATION BOARD</t>
  </si>
  <si>
    <t>TOTAL GENERAL FUND EXPENDITURE BUDGET AMENDMENT</t>
  </si>
  <si>
    <t>Fund 101 - GENERAL:</t>
  </si>
  <si>
    <t>TOTAL REVENUES</t>
  </si>
  <si>
    <t>TOTAL EXPENDITURES</t>
  </si>
  <si>
    <t>NET OF REVENUES &amp; EXPENDITURES</t>
  </si>
  <si>
    <t>FUND BALANCE INFORMATION</t>
  </si>
  <si>
    <t>6/30/2021 Nonspendable</t>
  </si>
  <si>
    <t>6/30/2021 Restricted</t>
  </si>
  <si>
    <t>6/30/2021 Committed</t>
  </si>
  <si>
    <t>6/30/2021 Assigned</t>
  </si>
  <si>
    <t>6/30/2021 Unassigned</t>
  </si>
  <si>
    <t>6/30/2021    Total Fund Balance</t>
  </si>
  <si>
    <t xml:space="preserve"> - </t>
  </si>
  <si>
    <t xml:space="preserve">                                     -  </t>
  </si>
  <si>
    <t>6/30/2021                     Total Fund Balance</t>
  </si>
  <si>
    <t>2022 Amended Budgeted Change in Fund Balance</t>
  </si>
  <si>
    <t>6/30/2022 Estimated Total Fund  Balance</t>
  </si>
  <si>
    <t>6/30/2022 Estimated Total Unassigned</t>
  </si>
  <si>
    <t>MAJOR STREETS</t>
  </si>
  <si>
    <t>Fund 202 - MAJOR STREETS</t>
  </si>
  <si>
    <t>Dept 463.000 - ROUTINE STREET MAINTENANCE</t>
  </si>
  <si>
    <t>202-463.000-706.002</t>
  </si>
  <si>
    <t>202-463.000-782.000</t>
  </si>
  <si>
    <t>ROAD MAIN. MATERIAL &amp; SUPPLIES</t>
  </si>
  <si>
    <t>Total Dept 463.000 - ROUTINE STREET MAINTENANCE</t>
  </si>
  <si>
    <t>202-482.000-706.001</t>
  </si>
  <si>
    <t>202-482.000-706.002</t>
  </si>
  <si>
    <t>TOTAL MAJOR STREETS EXPENDITURE BUDGET AMENDMENT</t>
  </si>
  <si>
    <t>NET CHANGE</t>
  </si>
  <si>
    <t>LOCAL STREETS</t>
  </si>
  <si>
    <t>Fund 203 - LOCAL STREETS</t>
  </si>
  <si>
    <t>203-463.000-706.001</t>
  </si>
  <si>
    <t>203-463.000-706.002</t>
  </si>
  <si>
    <t>203-482.000-706.002</t>
  </si>
  <si>
    <t>TOTAL LOCAL STREETS EXPENDITURE BUDGET AMENDMENT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</si>
  <si>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</si>
  <si>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WATER AND SEWER</t>
  </si>
  <si>
    <t>Fund 501 - W &amp; S MAINTENANCE &amp; OPERATION</t>
  </si>
  <si>
    <t>Dept 000.000</t>
  </si>
  <si>
    <t>501-000.000-700.015</t>
  </si>
  <si>
    <t>TRANSFER TO GENERAL</t>
  </si>
  <si>
    <t>Total Dept 000.000</t>
  </si>
  <si>
    <t>Dept 590.000 - SEWER MAINTENANCE &amp; OPERATION</t>
  </si>
  <si>
    <t>501-590.000-818.000</t>
  </si>
  <si>
    <t>501-590.000-921.000</t>
  </si>
  <si>
    <t>501-590.000-933.000</t>
  </si>
  <si>
    <t>501-590.000-970.001</t>
  </si>
  <si>
    <t>Total Dept 590.000 - SEWER MAINTENANCE &amp; OPERATION</t>
  </si>
  <si>
    <t>Dept 591.000 - WATER MAINTENANCE &amp; OPERATION</t>
  </si>
  <si>
    <t>501-591.000-706.002</t>
  </si>
  <si>
    <t>501-591.000-730.000</t>
  </si>
  <si>
    <t>501-591.000-751.000</t>
  </si>
  <si>
    <t>501-591.000-818.000</t>
  </si>
  <si>
    <t>501-591.000-933.000</t>
  </si>
  <si>
    <t>501-591.000-937.000</t>
  </si>
  <si>
    <t>METERS - HYDRANTS - FITTINGS</t>
  </si>
  <si>
    <t>501-591.000-970.001</t>
  </si>
  <si>
    <t>Total Dept 591.000 - WATER MAINTENANCE &amp; OPERATION</t>
  </si>
  <si>
    <t>TOTAL WATER &amp; SEWER BUDGET AMENDMENT</t>
  </si>
  <si>
    <t>DOWNTOWN DEVELOPMENT AUTHORITY FUND (DDA)</t>
  </si>
  <si>
    <t>Fund 107 - DOWNTOWN DEVELOPMENT FUND</t>
  </si>
  <si>
    <t>107-000.000-440.020</t>
  </si>
  <si>
    <t>INTEREST-CAMERON DOWNEY</t>
  </si>
  <si>
    <t>107-000.000-440.021</t>
  </si>
  <si>
    <t>INTEREST-BUCH EQUITY</t>
  </si>
  <si>
    <t>107-000.000-442.000</t>
  </si>
  <si>
    <t>FARMERS' MARKET REVENUE</t>
  </si>
  <si>
    <t>107-000.000-665.000</t>
  </si>
  <si>
    <t>INTEREST EARNED - INVESTMENTS</t>
  </si>
  <si>
    <t>TOTAL DDA REVENUE BUDGET AMENDMENT</t>
  </si>
  <si>
    <t>Dept 435.000 - FARMERS' MARKET</t>
  </si>
  <si>
    <t>107-435.000-707.000</t>
  </si>
  <si>
    <t>MARKET MASTER FEES</t>
  </si>
  <si>
    <t>107-435.000-756.000</t>
  </si>
  <si>
    <t>MISCELLANEOUS SUPPLIES</t>
  </si>
  <si>
    <t>107-435.000-756.014</t>
  </si>
  <si>
    <t>107-435.000-760.000</t>
  </si>
  <si>
    <t>PROMOTIONS &amp; ADVERTISING</t>
  </si>
  <si>
    <t>107-435.000-762.000</t>
  </si>
  <si>
    <t>WEBSITE</t>
  </si>
  <si>
    <t>107-435.000-945.000</t>
  </si>
  <si>
    <t>MEMBERSHIP &amp; DUES</t>
  </si>
  <si>
    <t>Total Dept 435.000 - FARMERS' MARKET</t>
  </si>
  <si>
    <t>Dept 450.000 - DOWNTOWN ENHANCEMENT/PLANNING</t>
  </si>
  <si>
    <t>107-450.000-852.000</t>
  </si>
  <si>
    <t>FESTIVALS &amp; EVENTS</t>
  </si>
  <si>
    <t>107-450.000-852.003</t>
  </si>
  <si>
    <t>WHITE SATURDAY</t>
  </si>
  <si>
    <t>107-450.000-980.000</t>
  </si>
  <si>
    <t>SPECIAL PROJECTS</t>
  </si>
  <si>
    <t>Total Dept 450.000 - DOWNTOWN ENHANCEMENT/PLANNING</t>
  </si>
  <si>
    <t>107-482.000-728.000</t>
  </si>
  <si>
    <t>TOTAL DDA EXPENDITURE BUDGET AMENDMENT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</si>
</sst>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charset val="1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i/>
      <sz val="12"/>
      <color theme="4" tint="-0.249977111117893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  <font>
      <i/>
      <sz val="11"/>
      <color theme="4" tint="-0.249977111117893"/>
      <name val="Calibri"/>
      <family val="2"/>
      <scheme val="minor"/>
    </font>
    <font>
      <i/>
      <sz val="12"/>
      <color theme="4" tint="-0.249977111117893"/>
      <name val="Calibri"/>
      <family val="2"/>
      <scheme val="minor"/>
    </font>
    <font>
      <b/>
      <sz val="11"/>
      <color theme="9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6"/>
      <color theme="9"/>
      <name val="Calibri"/>
      <family val="2"/>
      <scheme val="minor"/>
    </font>
    <font>
      <b/>
      <i/>
      <sz val="16"/>
      <color theme="9"/>
      <name val="Calibri"/>
      <family val="2"/>
      <scheme val="minor"/>
    </font>
    <font>
      <b/>
      <sz val="12"/>
      <color theme="9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b/>
      <i/>
      <sz val="11"/>
      <color theme="8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3" fillId="0" borderId="0">
      <alignment vertical="top"/>
    </xf>
    <xf numFmtId="43" fontId="4" fillId="0" borderId="0" applyFont="0" applyFill="0" applyBorder="0" applyAlignment="0" applyProtection="0">
      <alignment vertical="top"/>
    </xf>
  </cellStyleXfs>
  <cellXfs count="95">
    <xf numFmtId="0" fontId="0" fillId="0" borderId="0" xfId="0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right"/>
    </xf>
    <xf numFmtId="40" fontId="0" fillId="0" borderId="0" xfId="0" applyNumberFormat="1" applyAlignment="1">
      <alignment horizontal="left"/>
    </xf>
    <xf numFmtId="40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left"/>
    </xf>
    <xf numFmtId="40" fontId="0" fillId="0" borderId="2" xfId="0" applyNumberFormat="1" applyBorder="1" applyAlignment="1">
      <alignment horizontal="right"/>
    </xf>
    <xf numFmtId="49" fontId="1" fillId="0" borderId="0" xfId="0" applyNumberFormat="1" applyFont="1" applyAlignment="1">
      <alignment horizontal="left"/>
    </xf>
    <xf numFmtId="40" fontId="1" fillId="0" borderId="0" xfId="0" applyNumberFormat="1" applyFont="1" applyAlignment="1">
      <alignment horizontal="left"/>
    </xf>
    <xf numFmtId="40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left"/>
    </xf>
    <xf numFmtId="40" fontId="0" fillId="0" borderId="0" xfId="0" applyNumberFormat="1"/>
    <xf numFmtId="0" fontId="1" fillId="0" borderId="0" xfId="0" applyFont="1"/>
    <xf numFmtId="0" fontId="1" fillId="0" borderId="3" xfId="0" applyFont="1" applyBorder="1"/>
    <xf numFmtId="0" fontId="0" fillId="0" borderId="0" xfId="0" applyAlignment="1">
      <alignment horizontal="right"/>
    </xf>
    <xf numFmtId="0" fontId="1" fillId="0" borderId="4" xfId="0" applyFont="1" applyBorder="1"/>
    <xf numFmtId="40" fontId="1" fillId="0" borderId="3" xfId="0" applyNumberFormat="1" applyFont="1" applyBorder="1" applyAlignment="1">
      <alignment horizontal="right"/>
    </xf>
    <xf numFmtId="40" fontId="1" fillId="0" borderId="5" xfId="0" applyNumberFormat="1" applyFont="1" applyBorder="1" applyAlignment="1">
      <alignment horizontal="right"/>
    </xf>
    <xf numFmtId="40" fontId="1" fillId="0" borderId="3" xfId="0" applyNumberFormat="1" applyFont="1" applyBorder="1" applyAlignment="1">
      <alignment horizontal="left"/>
    </xf>
    <xf numFmtId="0" fontId="1" fillId="0" borderId="0" xfId="0" applyFont="1" applyAlignment="1">
      <alignment horizontal="center"/>
    </xf>
    <xf numFmtId="49" fontId="1" fillId="0" borderId="2" xfId="0" applyNumberFormat="1" applyFont="1" applyBorder="1" applyAlignment="1">
      <alignment horizontal="left"/>
    </xf>
    <xf numFmtId="49" fontId="1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right"/>
    </xf>
    <xf numFmtId="0" fontId="0" fillId="3" borderId="2" xfId="0" applyFill="1" applyBorder="1"/>
    <xf numFmtId="40" fontId="9" fillId="0" borderId="0" xfId="0" applyNumberFormat="1" applyFont="1" applyAlignment="1">
      <alignment horizontal="right"/>
    </xf>
    <xf numFmtId="0" fontId="6" fillId="3" borderId="6" xfId="0" applyFont="1" applyFill="1" applyBorder="1"/>
    <xf numFmtId="0" fontId="5" fillId="3" borderId="7" xfId="0" applyFont="1" applyFill="1" applyBorder="1"/>
    <xf numFmtId="0" fontId="5" fillId="3" borderId="8" xfId="0" applyFont="1" applyFill="1" applyBorder="1"/>
    <xf numFmtId="164" fontId="8" fillId="3" borderId="9" xfId="3" applyNumberFormat="1" applyFont="1" applyFill="1" applyBorder="1" applyAlignment="1">
      <alignment horizontal="center" vertical="center" wrapText="1"/>
    </xf>
    <xf numFmtId="164" fontId="8" fillId="3" borderId="0" xfId="3" applyNumberFormat="1" applyFont="1" applyFill="1" applyBorder="1" applyAlignment="1">
      <alignment horizontal="center" vertical="center" wrapText="1"/>
    </xf>
    <xf numFmtId="164" fontId="8" fillId="3" borderId="10" xfId="3" applyNumberFormat="1" applyFont="1" applyFill="1" applyBorder="1" applyAlignment="1">
      <alignment horizontal="center" vertical="center" wrapText="1"/>
    </xf>
    <xf numFmtId="0" fontId="0" fillId="3" borderId="9" xfId="0" applyFill="1" applyBorder="1"/>
    <xf numFmtId="0" fontId="0" fillId="3" borderId="0" xfId="0" applyFill="1"/>
    <xf numFmtId="0" fontId="0" fillId="3" borderId="10" xfId="0" applyFill="1" applyBorder="1"/>
    <xf numFmtId="164" fontId="7" fillId="3" borderId="0" xfId="3" applyNumberFormat="1" applyFont="1" applyFill="1" applyBorder="1">
      <alignment vertical="top"/>
    </xf>
    <xf numFmtId="164" fontId="7" fillId="3" borderId="10" xfId="3" applyNumberFormat="1" applyFont="1" applyFill="1" applyBorder="1">
      <alignment vertical="top"/>
    </xf>
    <xf numFmtId="0" fontId="0" fillId="3" borderId="12" xfId="0" applyFill="1" applyBorder="1"/>
    <xf numFmtId="4" fontId="1" fillId="0" borderId="3" xfId="0" applyNumberFormat="1" applyFont="1" applyBorder="1"/>
    <xf numFmtId="49" fontId="1" fillId="3" borderId="6" xfId="0" applyNumberFormat="1" applyFont="1" applyFill="1" applyBorder="1" applyAlignment="1">
      <alignment horizontal="left"/>
    </xf>
    <xf numFmtId="40" fontId="1" fillId="3" borderId="7" xfId="0" applyNumberFormat="1" applyFont="1" applyFill="1" applyBorder="1" applyAlignment="1">
      <alignment horizontal="left"/>
    </xf>
    <xf numFmtId="40" fontId="1" fillId="3" borderId="7" xfId="0" applyNumberFormat="1" applyFont="1" applyFill="1" applyBorder="1" applyAlignment="1">
      <alignment horizontal="right"/>
    </xf>
    <xf numFmtId="40" fontId="1" fillId="3" borderId="8" xfId="0" applyNumberFormat="1" applyFont="1" applyFill="1" applyBorder="1" applyAlignment="1">
      <alignment horizontal="right"/>
    </xf>
    <xf numFmtId="49" fontId="1" fillId="3" borderId="9" xfId="0" applyNumberFormat="1" applyFont="1" applyFill="1" applyBorder="1" applyAlignment="1">
      <alignment horizontal="left"/>
    </xf>
    <xf numFmtId="40" fontId="1" fillId="3" borderId="0" xfId="0" applyNumberFormat="1" applyFont="1" applyFill="1" applyAlignment="1">
      <alignment horizontal="left"/>
    </xf>
    <xf numFmtId="40" fontId="1" fillId="3" borderId="0" xfId="0" applyNumberFormat="1" applyFont="1" applyFill="1" applyAlignment="1">
      <alignment horizontal="right"/>
    </xf>
    <xf numFmtId="40" fontId="1" fillId="3" borderId="10" xfId="0" applyNumberFormat="1" applyFont="1" applyFill="1" applyBorder="1" applyAlignment="1">
      <alignment horizontal="right"/>
    </xf>
    <xf numFmtId="49" fontId="1" fillId="3" borderId="11" xfId="0" applyNumberFormat="1" applyFont="1" applyFill="1" applyBorder="1" applyAlignment="1">
      <alignment horizontal="left"/>
    </xf>
    <xf numFmtId="40" fontId="1" fillId="3" borderId="2" xfId="0" applyNumberFormat="1" applyFont="1" applyFill="1" applyBorder="1" applyAlignment="1">
      <alignment horizontal="left"/>
    </xf>
    <xf numFmtId="40" fontId="1" fillId="3" borderId="2" xfId="0" applyNumberFormat="1" applyFont="1" applyFill="1" applyBorder="1" applyAlignment="1">
      <alignment horizontal="right"/>
    </xf>
    <xf numFmtId="40" fontId="1" fillId="3" borderId="12" xfId="0" applyNumberFormat="1" applyFont="1" applyFill="1" applyBorder="1" applyAlignment="1">
      <alignment horizontal="right"/>
    </xf>
    <xf numFmtId="49" fontId="11" fillId="0" borderId="0" xfId="0" applyNumberFormat="1" applyFont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2" fillId="0" borderId="0" xfId="0" applyFont="1"/>
    <xf numFmtId="40" fontId="12" fillId="0" borderId="0" xfId="0" applyNumberFormat="1" applyFont="1" applyAlignment="1">
      <alignment horizontal="right"/>
    </xf>
    <xf numFmtId="40" fontId="12" fillId="0" borderId="2" xfId="0" applyNumberFormat="1" applyFont="1" applyBorder="1" applyAlignment="1">
      <alignment horizontal="right"/>
    </xf>
    <xf numFmtId="40" fontId="11" fillId="0" borderId="3" xfId="0" applyNumberFormat="1" applyFont="1" applyBorder="1" applyAlignment="1">
      <alignment horizontal="right"/>
    </xf>
    <xf numFmtId="40" fontId="11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40" fontId="13" fillId="0" borderId="0" xfId="0" applyNumberFormat="1" applyFont="1" applyAlignment="1">
      <alignment horizontal="right"/>
    </xf>
    <xf numFmtId="40" fontId="13" fillId="0" borderId="2" xfId="0" applyNumberFormat="1" applyFont="1" applyBorder="1" applyAlignment="1">
      <alignment horizontal="right"/>
    </xf>
    <xf numFmtId="40" fontId="9" fillId="0" borderId="3" xfId="0" applyNumberFormat="1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0" xfId="0" applyFont="1"/>
    <xf numFmtId="3" fontId="5" fillId="3" borderId="11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3" fontId="5" fillId="3" borderId="2" xfId="0" applyNumberFormat="1" applyFont="1" applyFill="1" applyBorder="1" applyAlignment="1">
      <alignment horizontal="center"/>
    </xf>
    <xf numFmtId="3" fontId="5" fillId="3" borderId="12" xfId="0" applyNumberFormat="1" applyFont="1" applyFill="1" applyBorder="1" applyAlignment="1">
      <alignment horizontal="center"/>
    </xf>
    <xf numFmtId="3" fontId="5" fillId="3" borderId="11" xfId="0" applyNumberFormat="1" applyFont="1" applyFill="1" applyBorder="1" applyAlignment="1">
      <alignment horizontal="right"/>
    </xf>
    <xf numFmtId="43" fontId="15" fillId="3" borderId="2" xfId="1" applyFont="1" applyFill="1" applyBorder="1" applyAlignment="1">
      <alignment horizontal="right"/>
    </xf>
    <xf numFmtId="3" fontId="5" fillId="3" borderId="2" xfId="0" applyNumberFormat="1" applyFont="1" applyFill="1" applyBorder="1" applyAlignment="1">
      <alignment horizontal="right"/>
    </xf>
    <xf numFmtId="6" fontId="16" fillId="3" borderId="2" xfId="0" applyNumberFormat="1" applyFont="1" applyFill="1" applyBorder="1" applyAlignment="1">
      <alignment horizontal="right"/>
    </xf>
    <xf numFmtId="40" fontId="10" fillId="0" borderId="3" xfId="0" applyNumberFormat="1" applyFont="1" applyBorder="1" applyAlignment="1">
      <alignment horizontal="right"/>
    </xf>
    <xf numFmtId="0" fontId="17" fillId="0" borderId="4" xfId="0" applyFont="1" applyBorder="1"/>
    <xf numFmtId="49" fontId="11" fillId="0" borderId="2" xfId="0" applyNumberFormat="1" applyFont="1" applyBorder="1" applyAlignment="1">
      <alignment horizontal="center"/>
    </xf>
    <xf numFmtId="4" fontId="9" fillId="0" borderId="3" xfId="0" applyNumberFormat="1" applyFont="1" applyBorder="1"/>
    <xf numFmtId="4" fontId="18" fillId="0" borderId="5" xfId="0" applyNumberFormat="1" applyFont="1" applyBorder="1"/>
    <xf numFmtId="0" fontId="11" fillId="0" borderId="0" xfId="0" applyFont="1" applyAlignment="1">
      <alignment horizontal="center"/>
    </xf>
    <xf numFmtId="40" fontId="12" fillId="2" borderId="0" xfId="0" applyNumberFormat="1" applyFont="1" applyFill="1" applyAlignment="1">
      <alignment horizontal="right"/>
    </xf>
    <xf numFmtId="40" fontId="12" fillId="2" borderId="2" xfId="0" applyNumberFormat="1" applyFont="1" applyFill="1" applyBorder="1" applyAlignment="1">
      <alignment horizontal="right"/>
    </xf>
    <xf numFmtId="0" fontId="17" fillId="0" borderId="3" xfId="0" applyFont="1" applyBorder="1"/>
    <xf numFmtId="49" fontId="19" fillId="0" borderId="0" xfId="0" applyNumberFormat="1" applyFont="1" applyAlignment="1">
      <alignment horizontal="right"/>
    </xf>
    <xf numFmtId="49" fontId="20" fillId="0" borderId="0" xfId="0" applyNumberFormat="1" applyFont="1" applyAlignment="1">
      <alignment horizontal="center"/>
    </xf>
    <xf numFmtId="49" fontId="20" fillId="0" borderId="2" xfId="0" applyNumberFormat="1" applyFont="1" applyBorder="1" applyAlignment="1">
      <alignment horizontal="center"/>
    </xf>
    <xf numFmtId="0" fontId="19" fillId="0" borderId="0" xfId="0" applyFont="1"/>
    <xf numFmtId="40" fontId="19" fillId="0" borderId="0" xfId="0" applyNumberFormat="1" applyFont="1" applyAlignment="1">
      <alignment horizontal="right"/>
    </xf>
    <xf numFmtId="40" fontId="19" fillId="0" borderId="2" xfId="0" applyNumberFormat="1" applyFont="1" applyBorder="1" applyAlignment="1">
      <alignment horizontal="right"/>
    </xf>
    <xf numFmtId="40" fontId="20" fillId="0" borderId="0" xfId="0" applyNumberFormat="1" applyFont="1" applyAlignment="1">
      <alignment horizontal="right"/>
    </xf>
    <xf numFmtId="0" fontId="19" fillId="0" borderId="0" xfId="0" applyFont="1" applyAlignment="1">
      <alignment horizontal="right"/>
    </xf>
    <xf numFmtId="40" fontId="20" fillId="0" borderId="3" xfId="0" applyNumberFormat="1" applyFont="1" applyBorder="1" applyAlignment="1">
      <alignment horizontal="right"/>
    </xf>
    <xf numFmtId="4" fontId="20" fillId="0" borderId="3" xfId="0" applyNumberFormat="1" applyFont="1" applyBorder="1"/>
    <xf numFmtId="4" fontId="14" fillId="0" borderId="5" xfId="0" applyNumberFormat="1" applyFont="1" applyBorder="1"/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4">
    <cellStyle name="Comma" xfId="1" builtinId="3"/>
    <cellStyle name="Comma 2" xfId="3" xr:uid="{171D3DDE-DAAC-405F-B89E-BB87782E2E28}"/>
    <cellStyle name="Normal" xfId="0" builtinId="0"/>
    <cellStyle name="Normal 2" xfId="2" xr:uid="{61C0986B-E58E-4F9B-A692-AA88319FCF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371B5-3118-44EE-977A-ECB2E1FA5D07}">
  <dimension ref="A1:G128"/>
  <sheetViews>
    <sheetView tabSelected="1" workbookViewId="0">
      <pane ySplit="6" topLeftCell="A7" activePane="bottomLeft" state="frozen"/>
      <selection pane="bottomLeft" activeCell="L114" sqref="L114"/>
    </sheetView>
  </sheetViews>
  <sheetFormatPr defaultRowHeight="15"/>
  <cols>
    <col min="1" max="1" width="21" customWidth="1"/>
    <col min="2" max="2" width="36.5703125" bestFit="1" customWidth="1"/>
    <col min="3" max="3" width="13.5703125" bestFit="1" customWidth="1"/>
    <col min="4" max="4" width="17.7109375" bestFit="1" customWidth="1"/>
    <col min="5" max="5" width="18.28515625" bestFit="1" customWidth="1"/>
    <col min="6" max="6" width="14.7109375" customWidth="1"/>
  </cols>
  <sheetData>
    <row r="1" spans="1:6">
      <c r="A1" s="93" t="s">
        <v>0</v>
      </c>
      <c r="B1" s="93"/>
      <c r="C1" s="93"/>
      <c r="D1" s="93"/>
      <c r="E1" s="93"/>
      <c r="F1" s="93"/>
    </row>
    <row r="2" spans="1:6">
      <c r="A2" s="93" t="s">
        <v>1</v>
      </c>
      <c r="B2" s="93"/>
      <c r="C2" s="93"/>
      <c r="D2" s="93"/>
      <c r="E2" s="93"/>
      <c r="F2" s="93"/>
    </row>
    <row r="3" spans="1:6">
      <c r="A3" s="94" t="s">
        <v>2</v>
      </c>
      <c r="B3" s="94"/>
      <c r="C3" s="94"/>
      <c r="D3" s="94"/>
      <c r="E3" s="94"/>
      <c r="F3" s="94"/>
    </row>
    <row r="4" spans="1:6">
      <c r="A4" s="1" t="s">
        <v>3</v>
      </c>
      <c r="B4" s="1" t="s">
        <v>3</v>
      </c>
      <c r="C4" s="2" t="s">
        <v>3</v>
      </c>
      <c r="D4" s="2" t="s">
        <v>3</v>
      </c>
      <c r="E4" s="2" t="s">
        <v>3</v>
      </c>
      <c r="F4" s="2" t="s">
        <v>3</v>
      </c>
    </row>
    <row r="5" spans="1:6">
      <c r="A5" s="1" t="s">
        <v>3</v>
      </c>
      <c r="B5" s="1" t="s">
        <v>3</v>
      </c>
      <c r="C5" s="5" t="s">
        <v>4</v>
      </c>
      <c r="D5" s="5" t="s">
        <v>5</v>
      </c>
      <c r="E5" s="52" t="s">
        <v>6</v>
      </c>
      <c r="F5" s="5" t="s">
        <v>7</v>
      </c>
    </row>
    <row r="6" spans="1:6">
      <c r="A6" s="12" t="s">
        <v>8</v>
      </c>
      <c r="B6" s="12" t="s">
        <v>9</v>
      </c>
      <c r="C6" s="6" t="s">
        <v>10</v>
      </c>
      <c r="D6" s="6" t="s">
        <v>11</v>
      </c>
      <c r="E6" s="53" t="s">
        <v>12</v>
      </c>
      <c r="F6" s="6" t="s">
        <v>13</v>
      </c>
    </row>
    <row r="7" spans="1:6">
      <c r="A7" s="9" t="s">
        <v>14</v>
      </c>
      <c r="E7" s="54"/>
    </row>
    <row r="8" spans="1:6">
      <c r="E8" s="54"/>
    </row>
    <row r="9" spans="1:6">
      <c r="A9" s="9" t="s">
        <v>15</v>
      </c>
      <c r="B9" s="3"/>
      <c r="C9" s="4"/>
      <c r="D9" s="4"/>
      <c r="E9" s="55"/>
      <c r="F9" s="4"/>
    </row>
    <row r="10" spans="1:6" ht="15.75">
      <c r="A10" s="1" t="s">
        <v>16</v>
      </c>
      <c r="B10" s="1" t="s">
        <v>17</v>
      </c>
      <c r="C10" s="4">
        <v>11599.95</v>
      </c>
      <c r="D10" s="4">
        <v>5974</v>
      </c>
      <c r="E10" s="60">
        <v>11600</v>
      </c>
      <c r="F10" s="4">
        <f>+E10-D10</f>
        <v>5626</v>
      </c>
    </row>
    <row r="11" spans="1:6" ht="15.75">
      <c r="A11" s="1" t="s">
        <v>18</v>
      </c>
      <c r="B11" s="1" t="s">
        <v>19</v>
      </c>
      <c r="C11" s="4">
        <v>37518.5</v>
      </c>
      <c r="D11" s="4">
        <v>0</v>
      </c>
      <c r="E11" s="60">
        <v>37519</v>
      </c>
      <c r="F11" s="4">
        <f t="shared" ref="F11:F17" si="0">+E11-D11</f>
        <v>37519</v>
      </c>
    </row>
    <row r="12" spans="1:6" ht="15.75">
      <c r="A12" s="1" t="s">
        <v>20</v>
      </c>
      <c r="B12" s="1" t="s">
        <v>21</v>
      </c>
      <c r="C12" s="4">
        <v>47789.440000000002</v>
      </c>
      <c r="D12" s="4">
        <v>41477</v>
      </c>
      <c r="E12" s="60">
        <v>47790</v>
      </c>
      <c r="F12" s="4">
        <f t="shared" si="0"/>
        <v>6313</v>
      </c>
    </row>
    <row r="13" spans="1:6" ht="15.75">
      <c r="A13" s="1" t="s">
        <v>22</v>
      </c>
      <c r="B13" s="1" t="s">
        <v>23</v>
      </c>
      <c r="C13" s="4">
        <v>33696</v>
      </c>
      <c r="D13" s="4">
        <v>30467</v>
      </c>
      <c r="E13" s="60">
        <v>33696</v>
      </c>
      <c r="F13" s="4">
        <f t="shared" si="0"/>
        <v>3229</v>
      </c>
    </row>
    <row r="14" spans="1:6" ht="15.75">
      <c r="A14" s="1" t="s">
        <v>24</v>
      </c>
      <c r="B14" s="1" t="s">
        <v>25</v>
      </c>
      <c r="C14" s="4">
        <v>34835.300000000003</v>
      </c>
      <c r="D14" s="4">
        <v>30900</v>
      </c>
      <c r="E14" s="60">
        <v>34835</v>
      </c>
      <c r="F14" s="4">
        <f t="shared" si="0"/>
        <v>3935</v>
      </c>
    </row>
    <row r="15" spans="1:6" ht="15.75">
      <c r="A15" s="1" t="s">
        <v>26</v>
      </c>
      <c r="B15" s="1" t="s">
        <v>27</v>
      </c>
      <c r="C15" s="4">
        <v>1200</v>
      </c>
      <c r="D15" s="4">
        <v>515</v>
      </c>
      <c r="E15" s="60">
        <v>1200</v>
      </c>
      <c r="F15" s="4">
        <f t="shared" si="0"/>
        <v>685</v>
      </c>
    </row>
    <row r="16" spans="1:6" ht="15.75">
      <c r="A16" s="1" t="s">
        <v>28</v>
      </c>
      <c r="B16" s="1" t="s">
        <v>29</v>
      </c>
      <c r="C16" s="4">
        <v>17630.150000000001</v>
      </c>
      <c r="D16" s="4">
        <v>15965</v>
      </c>
      <c r="E16" s="60">
        <v>17630</v>
      </c>
      <c r="F16" s="4">
        <f t="shared" si="0"/>
        <v>1665</v>
      </c>
    </row>
    <row r="17" spans="1:6" ht="15.75">
      <c r="A17" s="7" t="s">
        <v>30</v>
      </c>
      <c r="B17" s="7" t="s">
        <v>31</v>
      </c>
      <c r="C17" s="8">
        <v>20191</v>
      </c>
      <c r="D17" s="8">
        <v>15450</v>
      </c>
      <c r="E17" s="61">
        <v>20175</v>
      </c>
      <c r="F17" s="8">
        <f t="shared" si="0"/>
        <v>4725</v>
      </c>
    </row>
    <row r="18" spans="1:6" ht="15.75">
      <c r="A18" s="17" t="s">
        <v>32</v>
      </c>
      <c r="B18" s="20"/>
      <c r="C18" s="18">
        <f>SUM(C10:C17)</f>
        <v>204460.34</v>
      </c>
      <c r="D18" s="18">
        <f t="shared" ref="D18:F18" si="1">SUM(D10:D17)</f>
        <v>140748</v>
      </c>
      <c r="E18" s="62">
        <f t="shared" si="1"/>
        <v>204445</v>
      </c>
      <c r="F18" s="18">
        <f t="shared" si="1"/>
        <v>63697</v>
      </c>
    </row>
    <row r="19" spans="1:6" ht="15.75">
      <c r="A19" s="9"/>
      <c r="B19" s="10"/>
      <c r="C19" s="11"/>
      <c r="D19" s="11"/>
      <c r="E19" s="26"/>
      <c r="F19" s="11"/>
    </row>
    <row r="20" spans="1:6" ht="15.75">
      <c r="C20" s="16"/>
      <c r="D20" s="16"/>
      <c r="E20" s="63"/>
      <c r="F20" s="16"/>
    </row>
    <row r="21" spans="1:6" ht="15.75">
      <c r="A21" s="9" t="s">
        <v>33</v>
      </c>
      <c r="E21" s="64"/>
    </row>
    <row r="22" spans="1:6" ht="15.75">
      <c r="A22" s="9" t="s">
        <v>34</v>
      </c>
      <c r="B22" s="10"/>
      <c r="C22" s="4"/>
      <c r="D22" s="4"/>
      <c r="E22" s="60"/>
      <c r="F22" s="4"/>
    </row>
    <row r="23" spans="1:6" ht="15.75">
      <c r="A23" s="1" t="s">
        <v>35</v>
      </c>
      <c r="B23" s="1" t="s">
        <v>36</v>
      </c>
      <c r="C23" s="4">
        <v>9733</v>
      </c>
      <c r="D23" s="4">
        <v>2500</v>
      </c>
      <c r="E23" s="60">
        <v>9750</v>
      </c>
      <c r="F23" s="4">
        <f t="shared" ref="F23:F26" si="2">+E23-D23</f>
        <v>7250</v>
      </c>
    </row>
    <row r="24" spans="1:6" ht="15.75">
      <c r="A24" s="1" t="s">
        <v>37</v>
      </c>
      <c r="B24" s="1" t="s">
        <v>38</v>
      </c>
      <c r="C24" s="4">
        <v>435</v>
      </c>
      <c r="D24" s="4">
        <v>0</v>
      </c>
      <c r="E24" s="60">
        <v>435</v>
      </c>
      <c r="F24" s="4">
        <f t="shared" si="2"/>
        <v>435</v>
      </c>
    </row>
    <row r="25" spans="1:6" ht="15.75">
      <c r="A25" s="1" t="s">
        <v>39</v>
      </c>
      <c r="B25" s="1" t="s">
        <v>40</v>
      </c>
      <c r="C25" s="4">
        <v>31216.12</v>
      </c>
      <c r="D25" s="4">
        <v>22500</v>
      </c>
      <c r="E25" s="60">
        <v>31500</v>
      </c>
      <c r="F25" s="4">
        <f t="shared" si="2"/>
        <v>9000</v>
      </c>
    </row>
    <row r="26" spans="1:6" ht="15.75">
      <c r="A26" s="7" t="s">
        <v>41</v>
      </c>
      <c r="B26" s="7" t="s">
        <v>42</v>
      </c>
      <c r="C26" s="8">
        <v>10500</v>
      </c>
      <c r="D26" s="8">
        <v>8000</v>
      </c>
      <c r="E26" s="61">
        <v>10500</v>
      </c>
      <c r="F26" s="8">
        <f t="shared" si="2"/>
        <v>2500</v>
      </c>
    </row>
    <row r="27" spans="1:6" ht="15.75">
      <c r="A27" s="9" t="s">
        <v>43</v>
      </c>
      <c r="B27" s="10"/>
      <c r="C27" s="11">
        <f>SUM(C23:C26)</f>
        <v>51884.119999999995</v>
      </c>
      <c r="D27" s="11">
        <f>SUM(D23:D26)</f>
        <v>33000</v>
      </c>
      <c r="E27" s="26">
        <f>SUM(E23:E26)</f>
        <v>52185</v>
      </c>
      <c r="F27" s="11">
        <f>SUM(F23:F26)</f>
        <v>19185</v>
      </c>
    </row>
    <row r="28" spans="1:6" ht="15.75">
      <c r="E28" s="64"/>
    </row>
    <row r="29" spans="1:6" ht="15.75">
      <c r="A29" s="9" t="s">
        <v>44</v>
      </c>
      <c r="B29" s="10"/>
      <c r="C29" s="4"/>
      <c r="D29" s="4"/>
      <c r="E29" s="60"/>
      <c r="F29" s="4"/>
    </row>
    <row r="30" spans="1:6" ht="15.75">
      <c r="A30" s="1" t="s">
        <v>45</v>
      </c>
      <c r="B30" s="1" t="s">
        <v>46</v>
      </c>
      <c r="C30" s="4">
        <v>180</v>
      </c>
      <c r="D30" s="4">
        <v>0</v>
      </c>
      <c r="E30" s="60">
        <v>200</v>
      </c>
      <c r="F30" s="4">
        <f t="shared" ref="F30:F32" si="3">+E30-D30</f>
        <v>200</v>
      </c>
    </row>
    <row r="31" spans="1:6" ht="15.75">
      <c r="A31" s="1" t="s">
        <v>47</v>
      </c>
      <c r="B31" s="1" t="s">
        <v>48</v>
      </c>
      <c r="C31" s="4">
        <v>1568.88</v>
      </c>
      <c r="D31" s="4">
        <v>0</v>
      </c>
      <c r="E31" s="60">
        <v>1575</v>
      </c>
      <c r="F31" s="4">
        <f t="shared" si="3"/>
        <v>1575</v>
      </c>
    </row>
    <row r="32" spans="1:6" ht="15.75">
      <c r="A32" s="7" t="s">
        <v>49</v>
      </c>
      <c r="B32" s="7" t="s">
        <v>50</v>
      </c>
      <c r="C32" s="8">
        <v>19669.810000000001</v>
      </c>
      <c r="D32" s="8">
        <v>8000</v>
      </c>
      <c r="E32" s="61">
        <v>19750</v>
      </c>
      <c r="F32" s="8">
        <f t="shared" si="3"/>
        <v>11750</v>
      </c>
    </row>
    <row r="33" spans="1:6" ht="15.75">
      <c r="A33" s="9" t="s">
        <v>51</v>
      </c>
      <c r="B33" s="10"/>
      <c r="C33" s="11">
        <f>SUM(C30:C32)</f>
        <v>21418.690000000002</v>
      </c>
      <c r="D33" s="11">
        <f t="shared" ref="D33:F33" si="4">SUM(D30:D32)</f>
        <v>8000</v>
      </c>
      <c r="E33" s="26">
        <f t="shared" si="4"/>
        <v>21525</v>
      </c>
      <c r="F33" s="11">
        <f t="shared" si="4"/>
        <v>13525</v>
      </c>
    </row>
    <row r="34" spans="1:6" ht="15.75">
      <c r="E34" s="64"/>
    </row>
    <row r="35" spans="1:6" ht="15.75">
      <c r="A35" s="9" t="s">
        <v>52</v>
      </c>
      <c r="B35" s="3"/>
      <c r="C35" s="4"/>
      <c r="D35" s="4"/>
      <c r="E35" s="60"/>
      <c r="F35" s="4"/>
    </row>
    <row r="36" spans="1:6" ht="15.75">
      <c r="A36" s="1" t="s">
        <v>53</v>
      </c>
      <c r="B36" s="1" t="s">
        <v>54</v>
      </c>
      <c r="C36" s="4">
        <v>12548.92</v>
      </c>
      <c r="D36" s="4">
        <v>12262</v>
      </c>
      <c r="E36" s="60">
        <v>13500</v>
      </c>
      <c r="F36" s="4">
        <f t="shared" ref="F36:F37" si="5">+E36-D36</f>
        <v>1238</v>
      </c>
    </row>
    <row r="37" spans="1:6" ht="15.75">
      <c r="A37" s="7" t="s">
        <v>55</v>
      </c>
      <c r="B37" s="7" t="s">
        <v>56</v>
      </c>
      <c r="C37" s="8">
        <v>2654.38</v>
      </c>
      <c r="D37" s="8">
        <v>2250</v>
      </c>
      <c r="E37" s="61">
        <v>2750</v>
      </c>
      <c r="F37" s="8">
        <f t="shared" si="5"/>
        <v>500</v>
      </c>
    </row>
    <row r="38" spans="1:6" ht="15.75">
      <c r="A38" s="9" t="s">
        <v>57</v>
      </c>
      <c r="B38" s="10"/>
      <c r="C38" s="11">
        <f>SUM(C36:C37)</f>
        <v>15203.3</v>
      </c>
      <c r="D38" s="11">
        <f t="shared" ref="D38:F38" si="6">SUM(D36:D37)</f>
        <v>14512</v>
      </c>
      <c r="E38" s="26">
        <f t="shared" si="6"/>
        <v>16250</v>
      </c>
      <c r="F38" s="11">
        <f t="shared" si="6"/>
        <v>1738</v>
      </c>
    </row>
    <row r="39" spans="1:6" ht="15.75">
      <c r="E39" s="64"/>
    </row>
    <row r="40" spans="1:6" ht="15.75">
      <c r="A40" s="9" t="s">
        <v>58</v>
      </c>
      <c r="B40" s="10"/>
      <c r="C40" s="4"/>
      <c r="D40" s="4"/>
      <c r="E40" s="60"/>
      <c r="F40" s="4"/>
    </row>
    <row r="41" spans="1:6" ht="15.75">
      <c r="A41" s="1" t="s">
        <v>59</v>
      </c>
      <c r="B41" s="1" t="s">
        <v>54</v>
      </c>
      <c r="C41" s="4">
        <v>48629.440000000002</v>
      </c>
      <c r="D41" s="4">
        <v>51000</v>
      </c>
      <c r="E41" s="60">
        <v>51500</v>
      </c>
      <c r="F41" s="4">
        <f t="shared" ref="F41:F43" si="7">+E41-D41</f>
        <v>500</v>
      </c>
    </row>
    <row r="42" spans="1:6" ht="15.75">
      <c r="A42" s="1" t="s">
        <v>60</v>
      </c>
      <c r="B42" s="1" t="s">
        <v>46</v>
      </c>
      <c r="C42" s="4">
        <v>255.07</v>
      </c>
      <c r="D42" s="4">
        <v>350</v>
      </c>
      <c r="E42" s="60">
        <v>500</v>
      </c>
      <c r="F42" s="4">
        <f t="shared" si="7"/>
        <v>150</v>
      </c>
    </row>
    <row r="43" spans="1:6" ht="15.75">
      <c r="A43" s="7" t="s">
        <v>61</v>
      </c>
      <c r="B43" s="7" t="s">
        <v>62</v>
      </c>
      <c r="C43" s="8">
        <v>3672.44</v>
      </c>
      <c r="D43" s="8">
        <v>500</v>
      </c>
      <c r="E43" s="61">
        <v>4000</v>
      </c>
      <c r="F43" s="8">
        <f t="shared" si="7"/>
        <v>3500</v>
      </c>
    </row>
    <row r="44" spans="1:6" ht="15.75">
      <c r="A44" s="9" t="s">
        <v>63</v>
      </c>
      <c r="B44" s="10"/>
      <c r="C44" s="11">
        <f>SUM(C41:C43)</f>
        <v>52556.950000000004</v>
      </c>
      <c r="D44" s="11">
        <f t="shared" ref="D44:F44" si="8">SUM(D41:D43)</f>
        <v>51850</v>
      </c>
      <c r="E44" s="26">
        <f t="shared" si="8"/>
        <v>56000</v>
      </c>
      <c r="F44" s="11">
        <f t="shared" si="8"/>
        <v>4150</v>
      </c>
    </row>
    <row r="45" spans="1:6" ht="15.75">
      <c r="E45" s="64"/>
    </row>
    <row r="46" spans="1:6" ht="15.75">
      <c r="A46" s="9" t="s">
        <v>64</v>
      </c>
      <c r="B46" s="3"/>
      <c r="C46" s="4"/>
      <c r="D46" s="4"/>
      <c r="E46" s="60"/>
      <c r="F46" s="4"/>
    </row>
    <row r="47" spans="1:6" ht="15.75">
      <c r="A47" s="1" t="s">
        <v>65</v>
      </c>
      <c r="B47" s="1" t="s">
        <v>56</v>
      </c>
      <c r="C47" s="4">
        <v>4449.96</v>
      </c>
      <c r="D47" s="4">
        <v>3650</v>
      </c>
      <c r="E47" s="60">
        <v>4500</v>
      </c>
      <c r="F47" s="4">
        <f t="shared" ref="F47:F49" si="9">+E47-D47</f>
        <v>850</v>
      </c>
    </row>
    <row r="48" spans="1:6" ht="15.75">
      <c r="A48" s="1" t="s">
        <v>66</v>
      </c>
      <c r="B48" s="1" t="s">
        <v>67</v>
      </c>
      <c r="C48" s="4">
        <v>4635.09</v>
      </c>
      <c r="D48" s="4">
        <v>3850</v>
      </c>
      <c r="E48" s="60">
        <v>4750</v>
      </c>
      <c r="F48" s="4">
        <f t="shared" si="9"/>
        <v>900</v>
      </c>
    </row>
    <row r="49" spans="1:6" ht="15.75">
      <c r="A49" s="7" t="s">
        <v>68</v>
      </c>
      <c r="B49" s="7" t="s">
        <v>62</v>
      </c>
      <c r="C49" s="8">
        <v>223505.97</v>
      </c>
      <c r="D49" s="8">
        <v>200000</v>
      </c>
      <c r="E49" s="61">
        <v>224000</v>
      </c>
      <c r="F49" s="8">
        <f t="shared" si="9"/>
        <v>24000</v>
      </c>
    </row>
    <row r="50" spans="1:6" ht="15.75">
      <c r="A50" s="9" t="s">
        <v>69</v>
      </c>
      <c r="B50" s="10"/>
      <c r="C50" s="11">
        <f>SUM(C47:C49)</f>
        <v>232591.02</v>
      </c>
      <c r="D50" s="11">
        <f t="shared" ref="D50:F50" si="10">SUM(D47:D49)</f>
        <v>207500</v>
      </c>
      <c r="E50" s="26">
        <f t="shared" si="10"/>
        <v>233250</v>
      </c>
      <c r="F50" s="11">
        <f t="shared" si="10"/>
        <v>25750</v>
      </c>
    </row>
    <row r="51" spans="1:6" ht="15.75">
      <c r="E51" s="64"/>
    </row>
    <row r="52" spans="1:6" ht="15.75">
      <c r="A52" s="9" t="s">
        <v>70</v>
      </c>
      <c r="B52" s="3"/>
      <c r="C52" s="4"/>
      <c r="D52" s="4"/>
      <c r="E52" s="60"/>
      <c r="F52" s="4"/>
    </row>
    <row r="53" spans="1:6" ht="15.75">
      <c r="A53" s="1" t="s">
        <v>71</v>
      </c>
      <c r="B53" s="1" t="s">
        <v>62</v>
      </c>
      <c r="C53" s="4">
        <v>504284.19</v>
      </c>
      <c r="D53" s="4">
        <v>225000</v>
      </c>
      <c r="E53" s="60">
        <v>505000</v>
      </c>
      <c r="F53" s="4">
        <f t="shared" ref="F53:F55" si="11">+E53-D53</f>
        <v>280000</v>
      </c>
    </row>
    <row r="54" spans="1:6" ht="15.75">
      <c r="A54" s="1" t="s">
        <v>72</v>
      </c>
      <c r="B54" s="1" t="s">
        <v>73</v>
      </c>
      <c r="C54" s="4">
        <v>33424.15</v>
      </c>
      <c r="D54" s="4">
        <v>32000</v>
      </c>
      <c r="E54" s="60">
        <v>33500</v>
      </c>
      <c r="F54" s="4">
        <f t="shared" si="11"/>
        <v>1500</v>
      </c>
    </row>
    <row r="55" spans="1:6" ht="15.75">
      <c r="A55" s="7" t="s">
        <v>74</v>
      </c>
      <c r="B55" s="7" t="s">
        <v>75</v>
      </c>
      <c r="C55" s="8">
        <v>20669.21</v>
      </c>
      <c r="D55" s="8">
        <v>13000</v>
      </c>
      <c r="E55" s="61">
        <v>20750</v>
      </c>
      <c r="F55" s="8">
        <f t="shared" si="11"/>
        <v>7750</v>
      </c>
    </row>
    <row r="56" spans="1:6" ht="15.75">
      <c r="A56" s="9" t="s">
        <v>76</v>
      </c>
      <c r="B56" s="10"/>
      <c r="C56" s="11">
        <f>SUM(C53:C55)</f>
        <v>558377.54999999993</v>
      </c>
      <c r="D56" s="11">
        <f t="shared" ref="D56:F56" si="12">SUM(D53:D55)</f>
        <v>270000</v>
      </c>
      <c r="E56" s="26">
        <f t="shared" si="12"/>
        <v>559250</v>
      </c>
      <c r="F56" s="11">
        <f t="shared" si="12"/>
        <v>289250</v>
      </c>
    </row>
    <row r="57" spans="1:6" ht="15.75">
      <c r="E57" s="64"/>
    </row>
    <row r="58" spans="1:6" ht="15.75">
      <c r="A58" s="9" t="s">
        <v>77</v>
      </c>
      <c r="B58" s="3"/>
      <c r="C58" s="4"/>
      <c r="D58" s="4"/>
      <c r="E58" s="60"/>
      <c r="F58" s="4"/>
    </row>
    <row r="59" spans="1:6" ht="15.75">
      <c r="A59" s="7" t="s">
        <v>78</v>
      </c>
      <c r="B59" s="7" t="s">
        <v>73</v>
      </c>
      <c r="C59" s="8">
        <v>3560.69</v>
      </c>
      <c r="D59" s="8">
        <v>3500</v>
      </c>
      <c r="E59" s="61">
        <v>4200</v>
      </c>
      <c r="F59" s="8">
        <f t="shared" ref="F59" si="13">+E59-D59</f>
        <v>700</v>
      </c>
    </row>
    <row r="60" spans="1:6" ht="15.75">
      <c r="A60" s="9" t="s">
        <v>79</v>
      </c>
      <c r="B60" s="10"/>
      <c r="C60" s="11">
        <f>SUM(C59)</f>
        <v>3560.69</v>
      </c>
      <c r="D60" s="11">
        <f t="shared" ref="D60:F60" si="14">SUM(D59)</f>
        <v>3500</v>
      </c>
      <c r="E60" s="26">
        <f t="shared" si="14"/>
        <v>4200</v>
      </c>
      <c r="F60" s="11">
        <f t="shared" si="14"/>
        <v>700</v>
      </c>
    </row>
    <row r="61" spans="1:6" ht="15.75">
      <c r="A61" s="14"/>
      <c r="B61" s="14"/>
      <c r="C61" s="13" t="s">
        <v>80</v>
      </c>
      <c r="E61" s="64"/>
    </row>
    <row r="62" spans="1:6" ht="15.75">
      <c r="A62" s="9" t="s">
        <v>81</v>
      </c>
      <c r="B62" s="10"/>
      <c r="C62" s="4"/>
      <c r="D62" s="4"/>
      <c r="E62" s="60"/>
      <c r="F62" s="4"/>
    </row>
    <row r="63" spans="1:6" ht="15.75">
      <c r="A63" s="1" t="s">
        <v>82</v>
      </c>
      <c r="B63" s="1" t="s">
        <v>46</v>
      </c>
      <c r="C63" s="4">
        <v>7426.35</v>
      </c>
      <c r="D63" s="4">
        <v>6000</v>
      </c>
      <c r="E63" s="60">
        <v>8950</v>
      </c>
      <c r="F63" s="4">
        <f t="shared" ref="F63:F66" si="15">+E63-D63</f>
        <v>2950</v>
      </c>
    </row>
    <row r="64" spans="1:6" ht="15.75">
      <c r="A64" s="1" t="s">
        <v>83</v>
      </c>
      <c r="B64" s="1" t="s">
        <v>84</v>
      </c>
      <c r="C64" s="4">
        <v>2242.13</v>
      </c>
      <c r="D64" s="4">
        <v>2100</v>
      </c>
      <c r="E64" s="60">
        <v>2500</v>
      </c>
      <c r="F64" s="4">
        <f t="shared" si="15"/>
        <v>400</v>
      </c>
    </row>
    <row r="65" spans="1:6" ht="15.75">
      <c r="A65" s="1" t="s">
        <v>85</v>
      </c>
      <c r="B65" s="1" t="s">
        <v>86</v>
      </c>
      <c r="C65" s="4">
        <v>9317.5</v>
      </c>
      <c r="D65" s="4">
        <v>6000</v>
      </c>
      <c r="E65" s="60">
        <v>10000</v>
      </c>
      <c r="F65" s="4">
        <f t="shared" si="15"/>
        <v>4000</v>
      </c>
    </row>
    <row r="66" spans="1:6" ht="15.75">
      <c r="A66" s="7" t="s">
        <v>87</v>
      </c>
      <c r="B66" s="7" t="s">
        <v>88</v>
      </c>
      <c r="C66" s="8">
        <v>6798.76</v>
      </c>
      <c r="D66" s="8">
        <v>5500</v>
      </c>
      <c r="E66" s="61">
        <v>7500</v>
      </c>
      <c r="F66" s="8">
        <f t="shared" si="15"/>
        <v>2000</v>
      </c>
    </row>
    <row r="67" spans="1:6" ht="15.75">
      <c r="A67" s="9" t="s">
        <v>89</v>
      </c>
      <c r="B67" s="10"/>
      <c r="C67" s="11">
        <f>SUM(C63:C66)</f>
        <v>25784.739999999998</v>
      </c>
      <c r="D67" s="11">
        <f t="shared" ref="D67:F67" si="16">SUM(D63:D66)</f>
        <v>19600</v>
      </c>
      <c r="E67" s="26">
        <f t="shared" si="16"/>
        <v>28950</v>
      </c>
      <c r="F67" s="11">
        <f t="shared" si="16"/>
        <v>9350</v>
      </c>
    </row>
    <row r="68" spans="1:6" ht="15.75">
      <c r="E68" s="64"/>
    </row>
    <row r="69" spans="1:6" ht="15.75">
      <c r="A69" s="9" t="s">
        <v>90</v>
      </c>
      <c r="B69" s="3"/>
      <c r="C69" s="4"/>
      <c r="D69" s="4"/>
      <c r="E69" s="60"/>
      <c r="F69" s="4"/>
    </row>
    <row r="70" spans="1:6" ht="15.75">
      <c r="A70" s="1" t="s">
        <v>91</v>
      </c>
      <c r="B70" s="1" t="s">
        <v>54</v>
      </c>
      <c r="C70" s="4">
        <v>597541.30000000005</v>
      </c>
      <c r="D70" s="4">
        <v>623460</v>
      </c>
      <c r="E70" s="60">
        <v>644450</v>
      </c>
      <c r="F70" s="4">
        <f t="shared" ref="F70:F76" si="17">+E70-D70</f>
        <v>20990</v>
      </c>
    </row>
    <row r="71" spans="1:6" ht="15.75">
      <c r="A71" s="1" t="s">
        <v>92</v>
      </c>
      <c r="B71" s="1" t="s">
        <v>46</v>
      </c>
      <c r="C71" s="4">
        <v>15768.38</v>
      </c>
      <c r="D71" s="4">
        <v>18000</v>
      </c>
      <c r="E71" s="60">
        <v>19500</v>
      </c>
      <c r="F71" s="4">
        <f t="shared" si="17"/>
        <v>1500</v>
      </c>
    </row>
    <row r="72" spans="1:6" ht="15.75">
      <c r="A72" s="1" t="s">
        <v>93</v>
      </c>
      <c r="B72" s="1" t="s">
        <v>94</v>
      </c>
      <c r="C72" s="4">
        <v>19952.78</v>
      </c>
      <c r="D72" s="4">
        <v>18000</v>
      </c>
      <c r="E72" s="60">
        <v>23000</v>
      </c>
      <c r="F72" s="4">
        <f t="shared" si="17"/>
        <v>5000</v>
      </c>
    </row>
    <row r="73" spans="1:6" ht="15.75">
      <c r="A73" s="1" t="s">
        <v>95</v>
      </c>
      <c r="B73" s="1" t="s">
        <v>62</v>
      </c>
      <c r="C73" s="4">
        <v>15906.48</v>
      </c>
      <c r="D73" s="4">
        <v>15000</v>
      </c>
      <c r="E73" s="60">
        <v>17500</v>
      </c>
      <c r="F73" s="4">
        <f t="shared" si="17"/>
        <v>2500</v>
      </c>
    </row>
    <row r="74" spans="1:6" ht="15.75">
      <c r="A74" s="1" t="s">
        <v>96</v>
      </c>
      <c r="B74" s="1" t="s">
        <v>73</v>
      </c>
      <c r="C74" s="4">
        <v>17247.86</v>
      </c>
      <c r="D74" s="4">
        <v>18000</v>
      </c>
      <c r="E74" s="60">
        <v>19000</v>
      </c>
      <c r="F74" s="4">
        <f t="shared" si="17"/>
        <v>1000</v>
      </c>
    </row>
    <row r="75" spans="1:6" ht="15.75">
      <c r="A75" s="1" t="s">
        <v>97</v>
      </c>
      <c r="B75" s="1" t="s">
        <v>50</v>
      </c>
      <c r="C75" s="4">
        <v>2551.69</v>
      </c>
      <c r="D75" s="4">
        <v>2750</v>
      </c>
      <c r="E75" s="60">
        <v>3000</v>
      </c>
      <c r="F75" s="4">
        <f t="shared" si="17"/>
        <v>250</v>
      </c>
    </row>
    <row r="76" spans="1:6" ht="15.75">
      <c r="A76" s="7" t="s">
        <v>98</v>
      </c>
      <c r="B76" s="7" t="s">
        <v>99</v>
      </c>
      <c r="C76" s="8">
        <v>1651.42</v>
      </c>
      <c r="D76" s="8">
        <v>1500</v>
      </c>
      <c r="E76" s="61">
        <v>1750</v>
      </c>
      <c r="F76" s="8">
        <f t="shared" si="17"/>
        <v>250</v>
      </c>
    </row>
    <row r="77" spans="1:6" ht="15.75">
      <c r="A77" s="9" t="s">
        <v>100</v>
      </c>
      <c r="B77" s="10"/>
      <c r="C77" s="11">
        <f>SUM(C70:C76)</f>
        <v>670619.91</v>
      </c>
      <c r="D77" s="11">
        <f t="shared" ref="D77:F77" si="18">SUM(D70:D76)</f>
        <v>696710</v>
      </c>
      <c r="E77" s="26">
        <f t="shared" si="18"/>
        <v>728200</v>
      </c>
      <c r="F77" s="11">
        <f t="shared" si="18"/>
        <v>31490</v>
      </c>
    </row>
    <row r="78" spans="1:6" ht="15.75">
      <c r="A78" s="14"/>
      <c r="B78" s="14"/>
      <c r="E78" s="64"/>
    </row>
    <row r="79" spans="1:6" ht="15.75">
      <c r="A79" s="9" t="s">
        <v>101</v>
      </c>
      <c r="B79" s="10"/>
      <c r="C79" s="4"/>
      <c r="D79" s="4"/>
      <c r="E79" s="60"/>
      <c r="F79" s="4"/>
    </row>
    <row r="80" spans="1:6" ht="15.75">
      <c r="A80" s="1" t="s">
        <v>102</v>
      </c>
      <c r="B80" s="1" t="s">
        <v>62</v>
      </c>
      <c r="C80" s="4">
        <v>2967.29</v>
      </c>
      <c r="D80" s="4">
        <v>100</v>
      </c>
      <c r="E80" s="60">
        <v>3500</v>
      </c>
      <c r="F80" s="4">
        <f t="shared" ref="F80:F83" si="19">+E80-D80</f>
        <v>3400</v>
      </c>
    </row>
    <row r="81" spans="1:7" ht="15.75">
      <c r="A81" s="1" t="s">
        <v>103</v>
      </c>
      <c r="B81" s="1" t="s">
        <v>84</v>
      </c>
      <c r="C81" s="4">
        <v>1670.59</v>
      </c>
      <c r="D81" s="4">
        <v>1750</v>
      </c>
      <c r="E81" s="60">
        <v>1750</v>
      </c>
      <c r="F81" s="4">
        <f t="shared" si="19"/>
        <v>0</v>
      </c>
    </row>
    <row r="82" spans="1:7" ht="15.75">
      <c r="A82" s="1" t="s">
        <v>104</v>
      </c>
      <c r="B82" s="1" t="s">
        <v>73</v>
      </c>
      <c r="C82" s="4">
        <v>9255.48</v>
      </c>
      <c r="D82" s="4">
        <v>9900</v>
      </c>
      <c r="E82" s="60">
        <v>10100</v>
      </c>
      <c r="F82" s="4">
        <f t="shared" si="19"/>
        <v>200</v>
      </c>
    </row>
    <row r="83" spans="1:7" ht="15.75">
      <c r="A83" s="7" t="s">
        <v>105</v>
      </c>
      <c r="B83" s="7" t="s">
        <v>106</v>
      </c>
      <c r="C83" s="8">
        <v>3883.11</v>
      </c>
      <c r="D83" s="8">
        <v>3000</v>
      </c>
      <c r="E83" s="61">
        <v>4500</v>
      </c>
      <c r="F83" s="8">
        <f t="shared" si="19"/>
        <v>1500</v>
      </c>
    </row>
    <row r="84" spans="1:7" ht="15.75">
      <c r="A84" s="9" t="s">
        <v>107</v>
      </c>
      <c r="B84" s="10"/>
      <c r="C84" s="11">
        <f>SUM(C80:C83)</f>
        <v>17776.47</v>
      </c>
      <c r="D84" s="11">
        <f t="shared" ref="D84:F84" si="20">SUM(D80:D83)</f>
        <v>14750</v>
      </c>
      <c r="E84" s="26">
        <f t="shared" si="20"/>
        <v>19850</v>
      </c>
      <c r="F84" s="11">
        <f t="shared" si="20"/>
        <v>5100</v>
      </c>
      <c r="G84" s="13" t="s">
        <v>80</v>
      </c>
    </row>
    <row r="85" spans="1:7" ht="15.75">
      <c r="E85" s="64"/>
    </row>
    <row r="86" spans="1:7" ht="15.75">
      <c r="A86" s="9" t="s">
        <v>108</v>
      </c>
      <c r="B86" s="10"/>
      <c r="C86" s="4"/>
      <c r="D86" s="4"/>
      <c r="E86" s="60"/>
      <c r="F86" s="4"/>
    </row>
    <row r="87" spans="1:7" ht="15.75">
      <c r="A87" s="1" t="s">
        <v>109</v>
      </c>
      <c r="B87" s="1" t="s">
        <v>110</v>
      </c>
      <c r="C87" s="4">
        <v>31755.77</v>
      </c>
      <c r="D87" s="4">
        <v>37760</v>
      </c>
      <c r="E87" s="60">
        <v>41760</v>
      </c>
      <c r="F87" s="4">
        <f t="shared" ref="F87:F91" si="21">+E87-D87</f>
        <v>4000</v>
      </c>
    </row>
    <row r="88" spans="1:7" ht="15.75">
      <c r="A88" s="1" t="s">
        <v>111</v>
      </c>
      <c r="B88" s="1" t="s">
        <v>36</v>
      </c>
      <c r="C88" s="4">
        <v>670.9</v>
      </c>
      <c r="D88" s="4">
        <v>200</v>
      </c>
      <c r="E88" s="60">
        <v>700</v>
      </c>
      <c r="F88" s="4">
        <f t="shared" si="21"/>
        <v>500</v>
      </c>
    </row>
    <row r="89" spans="1:7" ht="15.75">
      <c r="A89" s="1" t="s">
        <v>112</v>
      </c>
      <c r="B89" s="1" t="s">
        <v>84</v>
      </c>
      <c r="C89" s="4">
        <v>1007.52</v>
      </c>
      <c r="D89" s="4">
        <v>1000</v>
      </c>
      <c r="E89" s="60">
        <v>1200</v>
      </c>
      <c r="F89" s="4">
        <f t="shared" si="21"/>
        <v>200</v>
      </c>
    </row>
    <row r="90" spans="1:7" ht="15.75">
      <c r="A90" s="1" t="s">
        <v>113</v>
      </c>
      <c r="B90" s="1" t="s">
        <v>114</v>
      </c>
      <c r="C90" s="4">
        <v>1648.66</v>
      </c>
      <c r="D90" s="4">
        <v>1500</v>
      </c>
      <c r="E90" s="60">
        <v>1800</v>
      </c>
      <c r="F90" s="4">
        <f t="shared" si="21"/>
        <v>300</v>
      </c>
    </row>
    <row r="91" spans="1:7" ht="15.75">
      <c r="A91" s="7" t="s">
        <v>115</v>
      </c>
      <c r="B91" s="7" t="s">
        <v>73</v>
      </c>
      <c r="C91" s="8">
        <v>2347.08</v>
      </c>
      <c r="D91" s="8">
        <v>2200</v>
      </c>
      <c r="E91" s="61">
        <v>2700</v>
      </c>
      <c r="F91" s="8">
        <f t="shared" si="21"/>
        <v>500</v>
      </c>
    </row>
    <row r="92" spans="1:7" ht="15.75">
      <c r="A92" s="9" t="s">
        <v>116</v>
      </c>
      <c r="B92" s="10"/>
      <c r="C92" s="11">
        <f>SUM(C87:C91)</f>
        <v>37429.930000000008</v>
      </c>
      <c r="D92" s="11">
        <f t="shared" ref="D92:F92" si="22">SUM(D87:D91)</f>
        <v>42660</v>
      </c>
      <c r="E92" s="26">
        <f t="shared" si="22"/>
        <v>48160</v>
      </c>
      <c r="F92" s="11">
        <f t="shared" si="22"/>
        <v>5500</v>
      </c>
    </row>
    <row r="93" spans="1:7" ht="15.75">
      <c r="E93" s="64"/>
    </row>
    <row r="94" spans="1:7" ht="15.75">
      <c r="A94" s="9" t="s">
        <v>117</v>
      </c>
      <c r="B94" s="3"/>
      <c r="C94" s="4"/>
      <c r="D94" s="4"/>
      <c r="E94" s="60"/>
      <c r="F94" s="4"/>
    </row>
    <row r="95" spans="1:7" ht="15.75">
      <c r="A95" s="1" t="s">
        <v>118</v>
      </c>
      <c r="B95" s="1" t="s">
        <v>46</v>
      </c>
      <c r="C95" s="4">
        <v>5875.48</v>
      </c>
      <c r="D95" s="4">
        <v>6180</v>
      </c>
      <c r="E95" s="60">
        <v>7680</v>
      </c>
      <c r="F95" s="4">
        <f t="shared" ref="F95:F102" si="23">+E95-D95</f>
        <v>1500</v>
      </c>
    </row>
    <row r="96" spans="1:7" ht="15.75">
      <c r="A96" s="1" t="s">
        <v>119</v>
      </c>
      <c r="B96" s="1" t="s">
        <v>94</v>
      </c>
      <c r="C96" s="4">
        <v>27111.43</v>
      </c>
      <c r="D96" s="4">
        <v>25225</v>
      </c>
      <c r="E96" s="60">
        <v>30000</v>
      </c>
      <c r="F96" s="4">
        <f t="shared" si="23"/>
        <v>4775</v>
      </c>
    </row>
    <row r="97" spans="1:6" ht="15.75">
      <c r="A97" s="1" t="s">
        <v>120</v>
      </c>
      <c r="B97" s="1" t="s">
        <v>121</v>
      </c>
      <c r="C97" s="4">
        <v>3299</v>
      </c>
      <c r="D97" s="4">
        <v>3250</v>
      </c>
      <c r="E97" s="60">
        <v>3500</v>
      </c>
      <c r="F97" s="4">
        <f t="shared" si="23"/>
        <v>250</v>
      </c>
    </row>
    <row r="98" spans="1:6" ht="15.75">
      <c r="A98" s="1" t="s">
        <v>122</v>
      </c>
      <c r="B98" s="1" t="s">
        <v>62</v>
      </c>
      <c r="C98" s="4">
        <v>31050</v>
      </c>
      <c r="D98" s="4">
        <v>25000</v>
      </c>
      <c r="E98" s="60">
        <v>32500</v>
      </c>
      <c r="F98" s="4">
        <f t="shared" si="23"/>
        <v>7500</v>
      </c>
    </row>
    <row r="99" spans="1:6" ht="15.75">
      <c r="A99" s="1" t="s">
        <v>123</v>
      </c>
      <c r="B99" s="1" t="s">
        <v>84</v>
      </c>
      <c r="C99" s="4">
        <v>3071.99</v>
      </c>
      <c r="D99" s="4">
        <v>3200</v>
      </c>
      <c r="E99" s="60">
        <v>3700</v>
      </c>
      <c r="F99" s="4">
        <f t="shared" si="23"/>
        <v>500</v>
      </c>
    </row>
    <row r="100" spans="1:6" ht="15.75">
      <c r="A100" s="1" t="s">
        <v>124</v>
      </c>
      <c r="B100" s="1" t="s">
        <v>86</v>
      </c>
      <c r="C100" s="4">
        <v>15681.4</v>
      </c>
      <c r="D100" s="4">
        <v>15000</v>
      </c>
      <c r="E100" s="60">
        <v>17000</v>
      </c>
      <c r="F100" s="4">
        <f t="shared" si="23"/>
        <v>2000</v>
      </c>
    </row>
    <row r="101" spans="1:6" ht="15.75">
      <c r="A101" s="1" t="s">
        <v>125</v>
      </c>
      <c r="B101" s="1" t="s">
        <v>126</v>
      </c>
      <c r="C101" s="4">
        <v>39268.699999999997</v>
      </c>
      <c r="D101" s="4">
        <v>35000</v>
      </c>
      <c r="E101" s="60">
        <v>41000</v>
      </c>
      <c r="F101" s="4">
        <f t="shared" si="23"/>
        <v>6000</v>
      </c>
    </row>
    <row r="102" spans="1:6" ht="15.75">
      <c r="A102" s="7" t="s">
        <v>127</v>
      </c>
      <c r="B102" s="7" t="s">
        <v>88</v>
      </c>
      <c r="C102" s="8">
        <v>39445.599999999999</v>
      </c>
      <c r="D102" s="8">
        <v>36000</v>
      </c>
      <c r="E102" s="61">
        <v>41000</v>
      </c>
      <c r="F102" s="8">
        <f t="shared" si="23"/>
        <v>5000</v>
      </c>
    </row>
    <row r="103" spans="1:6" ht="15.75">
      <c r="A103" s="9" t="s">
        <v>128</v>
      </c>
      <c r="B103" s="10"/>
      <c r="C103" s="11">
        <f>SUM(C95:C102)</f>
        <v>164803.6</v>
      </c>
      <c r="D103" s="11">
        <f t="shared" ref="D103:F103" si="24">SUM(D95:D102)</f>
        <v>148855</v>
      </c>
      <c r="E103" s="26">
        <f t="shared" si="24"/>
        <v>176380</v>
      </c>
      <c r="F103" s="11">
        <f t="shared" si="24"/>
        <v>27525</v>
      </c>
    </row>
    <row r="104" spans="1:6" ht="15.75">
      <c r="E104" s="64"/>
    </row>
    <row r="105" spans="1:6" ht="15.75">
      <c r="A105" s="9" t="s">
        <v>129</v>
      </c>
      <c r="B105" s="10"/>
      <c r="C105" s="4"/>
      <c r="D105" s="4"/>
      <c r="E105" s="60"/>
      <c r="F105" s="4"/>
    </row>
    <row r="106" spans="1:6" ht="15.75">
      <c r="A106" s="7" t="s">
        <v>130</v>
      </c>
      <c r="B106" s="7" t="s">
        <v>131</v>
      </c>
      <c r="C106" s="8">
        <v>479.25</v>
      </c>
      <c r="D106" s="8">
        <v>0</v>
      </c>
      <c r="E106" s="61">
        <v>600</v>
      </c>
      <c r="F106" s="8">
        <f t="shared" ref="F106" si="25">+E106-D106</f>
        <v>600</v>
      </c>
    </row>
    <row r="107" spans="1:6" ht="15.75">
      <c r="A107" s="9" t="s">
        <v>132</v>
      </c>
      <c r="B107" s="10"/>
      <c r="C107" s="11">
        <f>SUM(C106)</f>
        <v>479.25</v>
      </c>
      <c r="D107" s="11">
        <f t="shared" ref="D107:F107" si="26">SUM(D106)</f>
        <v>0</v>
      </c>
      <c r="E107" s="26">
        <f t="shared" si="26"/>
        <v>600</v>
      </c>
      <c r="F107" s="11">
        <f t="shared" si="26"/>
        <v>600</v>
      </c>
    </row>
    <row r="108" spans="1:6" ht="15.75">
      <c r="E108" s="64"/>
    </row>
    <row r="109" spans="1:6" ht="15.75">
      <c r="A109" s="9" t="s">
        <v>133</v>
      </c>
      <c r="B109" s="3"/>
      <c r="C109" s="4"/>
      <c r="D109" s="4"/>
      <c r="E109" s="60"/>
      <c r="F109" s="4"/>
    </row>
    <row r="110" spans="1:6" ht="15.75">
      <c r="A110" s="7" t="s">
        <v>134</v>
      </c>
      <c r="B110" s="7" t="s">
        <v>135</v>
      </c>
      <c r="C110" s="8">
        <v>1978.32</v>
      </c>
      <c r="D110" s="8">
        <v>1000</v>
      </c>
      <c r="E110" s="61">
        <v>2000</v>
      </c>
      <c r="F110" s="8">
        <f t="shared" ref="F110" si="27">+E110-D110</f>
        <v>1000</v>
      </c>
    </row>
    <row r="111" spans="1:6" ht="15.75">
      <c r="A111" s="9" t="s">
        <v>136</v>
      </c>
      <c r="B111" s="10"/>
      <c r="C111" s="11">
        <f>SUM(C110)</f>
        <v>1978.32</v>
      </c>
      <c r="D111" s="11">
        <f t="shared" ref="D111:F111" si="28">SUM(D110)</f>
        <v>1000</v>
      </c>
      <c r="E111" s="26">
        <f t="shared" si="28"/>
        <v>2000</v>
      </c>
      <c r="F111" s="11">
        <f t="shared" si="28"/>
        <v>1000</v>
      </c>
    </row>
    <row r="112" spans="1:6" ht="15.75">
      <c r="E112" s="64"/>
    </row>
    <row r="113" spans="1:7" ht="15.75">
      <c r="C113" s="16"/>
      <c r="D113" s="16"/>
      <c r="E113" s="63"/>
      <c r="F113" s="16"/>
    </row>
    <row r="114" spans="1:7" ht="18.75">
      <c r="A114" s="17" t="s">
        <v>137</v>
      </c>
      <c r="B114" s="15"/>
      <c r="C114" s="18">
        <f>+C111+C107+C103+C92+C84+C77+C67+C60+C56+C50+C44+C38+C33+C27</f>
        <v>1854464.54</v>
      </c>
      <c r="D114" s="18">
        <f t="shared" ref="D114:F114" si="29">+D111+D107+D103+D92+D84+D77+D67+D60+D56+D50+D44+D38+D33+D27</f>
        <v>1511937</v>
      </c>
      <c r="E114" s="73">
        <f t="shared" si="29"/>
        <v>1946800</v>
      </c>
      <c r="F114" s="19">
        <f t="shared" si="29"/>
        <v>434863</v>
      </c>
    </row>
    <row r="115" spans="1:7">
      <c r="C115" s="16"/>
      <c r="D115" s="16"/>
      <c r="E115" s="16"/>
      <c r="F115" s="16"/>
    </row>
    <row r="117" spans="1:7">
      <c r="A117" s="40" t="s">
        <v>138</v>
      </c>
      <c r="B117" s="41"/>
      <c r="C117" s="42"/>
      <c r="D117" s="42"/>
      <c r="E117" s="42"/>
      <c r="F117" s="43"/>
      <c r="G117" s="4"/>
    </row>
    <row r="118" spans="1:7">
      <c r="A118" s="44" t="s">
        <v>139</v>
      </c>
      <c r="B118" s="45"/>
      <c r="C118" s="46">
        <v>3002064.47</v>
      </c>
      <c r="D118" s="46">
        <v>4009290</v>
      </c>
      <c r="E118" s="46">
        <f>+D118+F18</f>
        <v>4072987</v>
      </c>
      <c r="F118" s="47">
        <f>+E118-D118</f>
        <v>63697</v>
      </c>
      <c r="G118" s="4" t="s">
        <v>80</v>
      </c>
    </row>
    <row r="119" spans="1:7">
      <c r="A119" s="48" t="s">
        <v>140</v>
      </c>
      <c r="B119" s="49"/>
      <c r="C119" s="50">
        <v>3409114.81</v>
      </c>
      <c r="D119" s="50">
        <v>4693698.78</v>
      </c>
      <c r="E119" s="50">
        <f>+D119+F114</f>
        <v>5128561.78</v>
      </c>
      <c r="F119" s="51">
        <f>+E119-D119</f>
        <v>434863</v>
      </c>
      <c r="G119" s="4" t="s">
        <v>80</v>
      </c>
    </row>
    <row r="120" spans="1:7">
      <c r="A120" s="48" t="s">
        <v>141</v>
      </c>
      <c r="B120" s="49"/>
      <c r="C120" s="50">
        <f>+C118-C119</f>
        <v>-407050.33999999985</v>
      </c>
      <c r="D120" s="50">
        <f t="shared" ref="D120:F120" si="30">+D118-D119</f>
        <v>-684408.78000000026</v>
      </c>
      <c r="E120" s="50">
        <f t="shared" si="30"/>
        <v>-1055574.7800000003</v>
      </c>
      <c r="F120" s="51">
        <f t="shared" si="30"/>
        <v>-371166</v>
      </c>
      <c r="G120" s="4" t="s">
        <v>80</v>
      </c>
    </row>
    <row r="123" spans="1:7" ht="15.75">
      <c r="A123" s="27" t="s">
        <v>142</v>
      </c>
      <c r="B123" s="28"/>
      <c r="C123" s="28"/>
      <c r="D123" s="28"/>
      <c r="E123" s="28"/>
      <c r="F123" s="29"/>
    </row>
    <row r="124" spans="1:7" ht="47.25">
      <c r="A124" s="30" t="s">
        <v>143</v>
      </c>
      <c r="B124" s="31" t="s">
        <v>144</v>
      </c>
      <c r="C124" s="31" t="s">
        <v>145</v>
      </c>
      <c r="D124" s="31" t="s">
        <v>146</v>
      </c>
      <c r="E124" s="31" t="s">
        <v>147</v>
      </c>
      <c r="F124" s="32" t="s">
        <v>148</v>
      </c>
    </row>
    <row r="125" spans="1:7" ht="15.75">
      <c r="A125" s="65">
        <v>13302</v>
      </c>
      <c r="B125" s="66" t="s">
        <v>149</v>
      </c>
      <c r="C125" s="66" t="s">
        <v>149</v>
      </c>
      <c r="D125" s="66" t="s">
        <v>150</v>
      </c>
      <c r="E125" s="67">
        <v>2061145</v>
      </c>
      <c r="F125" s="68">
        <v>2074447</v>
      </c>
    </row>
    <row r="126" spans="1:7">
      <c r="A126" s="33"/>
      <c r="B126" s="34"/>
      <c r="C126" s="34"/>
      <c r="D126" s="34"/>
      <c r="E126" s="34"/>
      <c r="F126" s="35"/>
    </row>
    <row r="127" spans="1:7" ht="63">
      <c r="A127" s="30" t="s">
        <v>151</v>
      </c>
      <c r="B127" s="31" t="s">
        <v>152</v>
      </c>
      <c r="C127" s="31" t="s">
        <v>153</v>
      </c>
      <c r="D127" s="31" t="s">
        <v>154</v>
      </c>
      <c r="E127" s="36"/>
      <c r="F127" s="37"/>
    </row>
    <row r="128" spans="1:7" ht="21">
      <c r="A128" s="69">
        <v>2074447</v>
      </c>
      <c r="B128" s="70">
        <f>+F18-F114</f>
        <v>-371166</v>
      </c>
      <c r="C128" s="71">
        <f>+B128+F125</f>
        <v>1703281</v>
      </c>
      <c r="D128" s="72">
        <f>+B128+E125</f>
        <v>1689979</v>
      </c>
      <c r="E128" s="25"/>
      <c r="F128" s="38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3D44D-6DEA-40BB-A05E-549751B178A3}">
  <dimension ref="A1:F23"/>
  <sheetViews>
    <sheetView workbookViewId="0">
      <selection activeCell="A20" sqref="A20:F20"/>
    </sheetView>
  </sheetViews>
  <sheetFormatPr defaultRowHeight="15"/>
  <cols>
    <col min="1" max="1" width="19.85546875" customWidth="1"/>
    <col min="2" max="2" width="36" bestFit="1" customWidth="1"/>
    <col min="3" max="3" width="13.5703125" bestFit="1" customWidth="1"/>
    <col min="4" max="4" width="18.140625" bestFit="1" customWidth="1"/>
    <col min="5" max="5" width="13.28515625" bestFit="1" customWidth="1"/>
    <col min="6" max="6" width="10.7109375" bestFit="1" customWidth="1"/>
  </cols>
  <sheetData>
    <row r="1" spans="1:6">
      <c r="A1" s="93" t="s">
        <v>0</v>
      </c>
      <c r="B1" s="93"/>
      <c r="C1" s="93"/>
      <c r="D1" s="93"/>
      <c r="E1" s="93"/>
      <c r="F1" s="93"/>
    </row>
    <row r="2" spans="1:6">
      <c r="A2" s="93" t="s">
        <v>1</v>
      </c>
      <c r="B2" s="93"/>
      <c r="C2" s="93"/>
      <c r="D2" s="93"/>
      <c r="E2" s="93"/>
      <c r="F2" s="93"/>
    </row>
    <row r="3" spans="1:6">
      <c r="A3" s="94" t="s">
        <v>155</v>
      </c>
      <c r="B3" s="94"/>
      <c r="C3" s="94"/>
      <c r="D3" s="94"/>
      <c r="E3" s="94"/>
      <c r="F3" s="94"/>
    </row>
    <row r="4" spans="1:6">
      <c r="A4" s="21"/>
      <c r="B4" s="21"/>
      <c r="C4" s="21"/>
      <c r="D4" s="21"/>
      <c r="E4" s="21"/>
      <c r="F4" s="21"/>
    </row>
    <row r="5" spans="1:6">
      <c r="A5" s="1" t="s">
        <v>3</v>
      </c>
      <c r="B5" s="1" t="s">
        <v>3</v>
      </c>
      <c r="C5" s="5" t="s">
        <v>4</v>
      </c>
      <c r="D5" s="5" t="s">
        <v>5</v>
      </c>
      <c r="E5" s="52" t="s">
        <v>6</v>
      </c>
      <c r="F5" s="5" t="s">
        <v>7</v>
      </c>
    </row>
    <row r="6" spans="1:6">
      <c r="A6" s="22" t="s">
        <v>8</v>
      </c>
      <c r="B6" s="22" t="s">
        <v>9</v>
      </c>
      <c r="C6" s="23" t="s">
        <v>10</v>
      </c>
      <c r="D6" s="23" t="s">
        <v>11</v>
      </c>
      <c r="E6" s="75" t="s">
        <v>12</v>
      </c>
      <c r="F6" s="23" t="s">
        <v>13</v>
      </c>
    </row>
    <row r="7" spans="1:6">
      <c r="A7" s="9" t="s">
        <v>156</v>
      </c>
      <c r="E7" s="54"/>
    </row>
    <row r="8" spans="1:6">
      <c r="E8" s="54"/>
    </row>
    <row r="9" spans="1:6">
      <c r="A9" s="9" t="s">
        <v>33</v>
      </c>
      <c r="B9" s="3"/>
      <c r="C9" s="4"/>
      <c r="D9" s="4"/>
      <c r="E9" s="55"/>
      <c r="F9" s="4"/>
    </row>
    <row r="10" spans="1:6">
      <c r="A10" s="1" t="s">
        <v>157</v>
      </c>
      <c r="B10" s="3"/>
      <c r="C10" s="4"/>
      <c r="D10" s="4"/>
      <c r="E10" s="55"/>
      <c r="F10" s="4"/>
    </row>
    <row r="11" spans="1:6">
      <c r="A11" s="1" t="s">
        <v>158</v>
      </c>
      <c r="B11" s="1" t="s">
        <v>46</v>
      </c>
      <c r="C11" s="4">
        <v>5928.8</v>
      </c>
      <c r="D11" s="4">
        <v>6000</v>
      </c>
      <c r="E11" s="55">
        <v>6500</v>
      </c>
      <c r="F11" s="4">
        <f>+E11-D11</f>
        <v>500</v>
      </c>
    </row>
    <row r="12" spans="1:6">
      <c r="A12" s="7" t="s">
        <v>159</v>
      </c>
      <c r="B12" s="7" t="s">
        <v>160</v>
      </c>
      <c r="C12" s="8">
        <v>32511.21</v>
      </c>
      <c r="D12" s="8">
        <v>25000</v>
      </c>
      <c r="E12" s="56">
        <v>34000</v>
      </c>
      <c r="F12" s="8">
        <f t="shared" ref="F12" si="0">+E12-D12</f>
        <v>9000</v>
      </c>
    </row>
    <row r="13" spans="1:6">
      <c r="A13" s="9" t="s">
        <v>161</v>
      </c>
      <c r="B13" s="10"/>
      <c r="C13" s="11">
        <f>SUM(C11:C12)</f>
        <v>38440.01</v>
      </c>
      <c r="D13" s="11">
        <f t="shared" ref="D13:F13" si="1">SUM(D11:D12)</f>
        <v>31000</v>
      </c>
      <c r="E13" s="58">
        <f t="shared" si="1"/>
        <v>40500</v>
      </c>
      <c r="F13" s="11">
        <f t="shared" si="1"/>
        <v>9500</v>
      </c>
    </row>
    <row r="14" spans="1:6">
      <c r="E14" s="54"/>
    </row>
    <row r="15" spans="1:6">
      <c r="A15" s="9" t="s">
        <v>129</v>
      </c>
      <c r="B15" s="10"/>
      <c r="C15" s="4"/>
      <c r="D15" s="4"/>
      <c r="E15" s="55"/>
      <c r="F15" s="4"/>
    </row>
    <row r="16" spans="1:6">
      <c r="A16" s="1" t="s">
        <v>162</v>
      </c>
      <c r="B16" s="1" t="s">
        <v>54</v>
      </c>
      <c r="C16" s="4">
        <v>25998.43</v>
      </c>
      <c r="D16" s="4">
        <v>24306</v>
      </c>
      <c r="E16" s="55">
        <v>28500</v>
      </c>
      <c r="F16" s="4">
        <f>+E16-D16</f>
        <v>4194</v>
      </c>
    </row>
    <row r="17" spans="1:6">
      <c r="A17" s="7" t="s">
        <v>163</v>
      </c>
      <c r="B17" s="7" t="s">
        <v>46</v>
      </c>
      <c r="C17" s="8">
        <v>66.36</v>
      </c>
      <c r="D17" s="8">
        <v>0</v>
      </c>
      <c r="E17" s="56">
        <v>100</v>
      </c>
      <c r="F17" s="8">
        <f t="shared" ref="F17" si="2">+E17-D17</f>
        <v>100</v>
      </c>
    </row>
    <row r="18" spans="1:6">
      <c r="A18" s="9" t="s">
        <v>132</v>
      </c>
      <c r="B18" s="10"/>
      <c r="C18" s="11">
        <f>SUM(C16:C17)</f>
        <v>26064.79</v>
      </c>
      <c r="D18" s="11">
        <f t="shared" ref="D18:F18" si="3">SUM(D16:D17)</f>
        <v>24306</v>
      </c>
      <c r="E18" s="58">
        <f t="shared" si="3"/>
        <v>28600</v>
      </c>
      <c r="F18" s="11">
        <f t="shared" si="3"/>
        <v>4294</v>
      </c>
    </row>
    <row r="19" spans="1:6">
      <c r="C19" s="16"/>
      <c r="D19" s="16"/>
      <c r="E19" s="59"/>
      <c r="F19" s="16"/>
    </row>
    <row r="20" spans="1:6" ht="15.75">
      <c r="A20" s="17" t="s">
        <v>164</v>
      </c>
      <c r="B20" s="15"/>
      <c r="C20" s="18">
        <f>+C18+C13</f>
        <v>64504.800000000003</v>
      </c>
      <c r="D20" s="18">
        <f t="shared" ref="D20:F20" si="4">+D18+D13</f>
        <v>55306</v>
      </c>
      <c r="E20" s="62">
        <f t="shared" si="4"/>
        <v>69100</v>
      </c>
      <c r="F20" s="19">
        <f t="shared" si="4"/>
        <v>13794</v>
      </c>
    </row>
    <row r="21" spans="1:6">
      <c r="C21" s="16"/>
      <c r="D21" s="16"/>
      <c r="E21" s="59"/>
      <c r="F21" s="16"/>
    </row>
    <row r="22" spans="1:6">
      <c r="E22" s="54"/>
    </row>
    <row r="23" spans="1:6" ht="21">
      <c r="A23" s="74" t="s">
        <v>165</v>
      </c>
      <c r="B23" s="15" t="s">
        <v>80</v>
      </c>
      <c r="C23" s="39">
        <f>+C20</f>
        <v>64504.800000000003</v>
      </c>
      <c r="D23" s="39">
        <f t="shared" ref="D23:F23" si="5">+D20</f>
        <v>55306</v>
      </c>
      <c r="E23" s="76">
        <f t="shared" si="5"/>
        <v>69100</v>
      </c>
      <c r="F23" s="77">
        <f t="shared" si="5"/>
        <v>13794</v>
      </c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614F6-F05D-412D-A196-4B1A3F2E5911}">
  <dimension ref="A1:F22"/>
  <sheetViews>
    <sheetView workbookViewId="0">
      <selection activeCell="C19" sqref="C19"/>
    </sheetView>
  </sheetViews>
  <sheetFormatPr defaultRowHeight="15"/>
  <cols>
    <col min="1" max="1" width="19.140625" customWidth="1"/>
    <col min="2" max="2" width="36" bestFit="1" customWidth="1"/>
    <col min="3" max="3" width="13.140625" bestFit="1" customWidth="1"/>
    <col min="4" max="4" width="18.140625" bestFit="1" customWidth="1"/>
    <col min="5" max="5" width="13.28515625" bestFit="1" customWidth="1"/>
    <col min="6" max="6" width="10.7109375" bestFit="1" customWidth="1"/>
  </cols>
  <sheetData>
    <row r="1" spans="1:6">
      <c r="A1" s="93" t="s">
        <v>0</v>
      </c>
      <c r="B1" s="93"/>
      <c r="C1" s="93"/>
      <c r="D1" s="93"/>
      <c r="E1" s="93"/>
      <c r="F1" s="93"/>
    </row>
    <row r="2" spans="1:6">
      <c r="A2" s="93" t="s">
        <v>1</v>
      </c>
      <c r="B2" s="93"/>
      <c r="C2" s="93"/>
      <c r="D2" s="93"/>
      <c r="E2" s="93"/>
      <c r="F2" s="93"/>
    </row>
    <row r="3" spans="1:6">
      <c r="A3" s="94" t="s">
        <v>166</v>
      </c>
      <c r="B3" s="94"/>
      <c r="C3" s="94"/>
      <c r="D3" s="94"/>
      <c r="E3" s="94"/>
      <c r="F3" s="94"/>
    </row>
    <row r="4" spans="1:6">
      <c r="A4" s="21"/>
      <c r="B4" s="21"/>
      <c r="C4" s="21"/>
      <c r="D4" s="21"/>
      <c r="E4" s="78"/>
      <c r="F4" s="21"/>
    </row>
    <row r="5" spans="1:6">
      <c r="A5" s="1" t="s">
        <v>3</v>
      </c>
      <c r="B5" s="1" t="s">
        <v>3</v>
      </c>
      <c r="C5" s="5" t="s">
        <v>4</v>
      </c>
      <c r="D5" s="5" t="s">
        <v>5</v>
      </c>
      <c r="E5" s="52" t="s">
        <v>6</v>
      </c>
      <c r="F5" s="5" t="s">
        <v>7</v>
      </c>
    </row>
    <row r="6" spans="1:6">
      <c r="A6" s="22" t="s">
        <v>8</v>
      </c>
      <c r="B6" s="22" t="s">
        <v>9</v>
      </c>
      <c r="C6" s="23" t="s">
        <v>10</v>
      </c>
      <c r="D6" s="23" t="s">
        <v>11</v>
      </c>
      <c r="E6" s="75" t="s">
        <v>12</v>
      </c>
      <c r="F6" s="23" t="s">
        <v>13</v>
      </c>
    </row>
    <row r="7" spans="1:6">
      <c r="A7" s="9" t="s">
        <v>167</v>
      </c>
      <c r="B7" s="14"/>
      <c r="E7" s="54"/>
    </row>
    <row r="8" spans="1:6">
      <c r="E8" s="54"/>
    </row>
    <row r="9" spans="1:6">
      <c r="A9" s="9" t="s">
        <v>33</v>
      </c>
      <c r="E9" s="54"/>
    </row>
    <row r="10" spans="1:6">
      <c r="A10" s="9" t="s">
        <v>157</v>
      </c>
      <c r="B10" s="10"/>
      <c r="C10" s="4"/>
      <c r="D10" s="4"/>
      <c r="E10" s="55"/>
      <c r="F10" s="4"/>
    </row>
    <row r="11" spans="1:6">
      <c r="A11" s="1" t="s">
        <v>168</v>
      </c>
      <c r="B11" s="1" t="s">
        <v>54</v>
      </c>
      <c r="C11" s="4">
        <v>46885.4</v>
      </c>
      <c r="D11" s="4">
        <v>48190</v>
      </c>
      <c r="E11" s="79">
        <v>51250</v>
      </c>
      <c r="F11" s="4">
        <f>+E11-D11</f>
        <v>3060</v>
      </c>
    </row>
    <row r="12" spans="1:6">
      <c r="A12" s="7" t="s">
        <v>169</v>
      </c>
      <c r="B12" s="7" t="s">
        <v>46</v>
      </c>
      <c r="C12" s="8">
        <v>4897.43</v>
      </c>
      <c r="D12" s="8">
        <v>5000</v>
      </c>
      <c r="E12" s="80">
        <v>5500</v>
      </c>
      <c r="F12" s="8">
        <f t="shared" ref="F12" si="0">+E12-D12</f>
        <v>500</v>
      </c>
    </row>
    <row r="13" spans="1:6">
      <c r="A13" s="9" t="s">
        <v>161</v>
      </c>
      <c r="B13" s="10"/>
      <c r="C13" s="11">
        <f>SUM(C11:C12)</f>
        <v>51782.83</v>
      </c>
      <c r="D13" s="11">
        <f t="shared" ref="D13:F13" si="1">SUM(D11:D12)</f>
        <v>53190</v>
      </c>
      <c r="E13" s="58">
        <f t="shared" si="1"/>
        <v>56750</v>
      </c>
      <c r="F13" s="11">
        <f t="shared" si="1"/>
        <v>3560</v>
      </c>
    </row>
    <row r="14" spans="1:6">
      <c r="E14" s="54"/>
      <c r="F14" s="4" t="s">
        <v>80</v>
      </c>
    </row>
    <row r="15" spans="1:6">
      <c r="A15" s="9" t="s">
        <v>129</v>
      </c>
      <c r="B15" s="10"/>
      <c r="C15" s="4"/>
      <c r="D15" s="4"/>
      <c r="E15" s="55"/>
      <c r="F15" s="4"/>
    </row>
    <row r="16" spans="1:6">
      <c r="A16" s="7" t="s">
        <v>170</v>
      </c>
      <c r="B16" s="7" t="s">
        <v>46</v>
      </c>
      <c r="C16" s="8">
        <v>66.37</v>
      </c>
      <c r="D16" s="8">
        <v>0</v>
      </c>
      <c r="E16" s="56">
        <v>100</v>
      </c>
      <c r="F16" s="8">
        <v>100</v>
      </c>
    </row>
    <row r="17" spans="1:6">
      <c r="A17" s="9" t="s">
        <v>132</v>
      </c>
      <c r="B17" s="10"/>
      <c r="C17" s="11">
        <f>SUM(C16)</f>
        <v>66.37</v>
      </c>
      <c r="D17" s="11">
        <f t="shared" ref="D17:F17" si="2">SUM(D16)</f>
        <v>0</v>
      </c>
      <c r="E17" s="58">
        <f t="shared" si="2"/>
        <v>100</v>
      </c>
      <c r="F17" s="11">
        <f t="shared" si="2"/>
        <v>100</v>
      </c>
    </row>
    <row r="18" spans="1:6">
      <c r="C18" s="16"/>
      <c r="D18" s="16"/>
      <c r="E18" s="59"/>
      <c r="F18" s="16"/>
    </row>
    <row r="19" spans="1:6">
      <c r="A19" s="17" t="s">
        <v>171</v>
      </c>
      <c r="B19" s="15"/>
      <c r="C19" s="18">
        <f>+C17+C13</f>
        <v>51849.200000000004</v>
      </c>
      <c r="D19" s="18">
        <f t="shared" ref="D19:F19" si="3">+D17+D13</f>
        <v>53190</v>
      </c>
      <c r="E19" s="57">
        <f t="shared" si="3"/>
        <v>56850</v>
      </c>
      <c r="F19" s="19">
        <f t="shared" si="3"/>
        <v>3660</v>
      </c>
    </row>
    <row r="20" spans="1:6">
      <c r="E20" s="54"/>
    </row>
    <row r="21" spans="1:6">
      <c r="A21" s="1" t="s">
        <v>172</v>
      </c>
      <c r="E21" s="54"/>
    </row>
    <row r="22" spans="1:6" ht="21">
      <c r="A22" s="74" t="s">
        <v>165</v>
      </c>
      <c r="B22" s="15" t="s">
        <v>80</v>
      </c>
      <c r="C22" s="39">
        <f>+C19</f>
        <v>51849.200000000004</v>
      </c>
      <c r="D22" s="39">
        <f t="shared" ref="D22:F22" si="4">+D19</f>
        <v>53190</v>
      </c>
      <c r="E22" s="76">
        <f t="shared" si="4"/>
        <v>56850</v>
      </c>
      <c r="F22" s="77">
        <f t="shared" si="4"/>
        <v>3660</v>
      </c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F11AB-073E-427E-8B6B-D3B940637634}">
  <dimension ref="A1:F36"/>
  <sheetViews>
    <sheetView topLeftCell="A4" workbookViewId="0">
      <selection activeCell="A36" sqref="A36:F36"/>
    </sheetView>
  </sheetViews>
  <sheetFormatPr defaultRowHeight="15"/>
  <cols>
    <col min="1" max="1" width="21.5703125" customWidth="1"/>
    <col min="2" max="2" width="36" bestFit="1" customWidth="1"/>
    <col min="3" max="3" width="14.5703125" customWidth="1"/>
    <col min="4" max="4" width="18.140625" bestFit="1" customWidth="1"/>
    <col min="5" max="5" width="13.42578125" bestFit="1" customWidth="1"/>
    <col min="6" max="6" width="11.28515625" bestFit="1" customWidth="1"/>
  </cols>
  <sheetData>
    <row r="1" spans="1:6">
      <c r="A1" s="93" t="s">
        <v>0</v>
      </c>
      <c r="B1" s="93"/>
      <c r="C1" s="93"/>
      <c r="D1" s="93"/>
      <c r="E1" s="93"/>
      <c r="F1" s="93"/>
    </row>
    <row r="2" spans="1:6">
      <c r="A2" s="93" t="s">
        <v>1</v>
      </c>
      <c r="B2" s="93"/>
      <c r="C2" s="93"/>
      <c r="D2" s="93"/>
      <c r="E2" s="93"/>
      <c r="F2" s="93"/>
    </row>
    <row r="3" spans="1:6">
      <c r="A3" s="94" t="s">
        <v>173</v>
      </c>
      <c r="B3" s="94"/>
      <c r="C3" s="94"/>
      <c r="D3" s="94"/>
      <c r="E3" s="94"/>
      <c r="F3" s="94"/>
    </row>
    <row r="4" spans="1:6">
      <c r="A4" s="1" t="s">
        <v>3</v>
      </c>
      <c r="B4" s="1" t="s">
        <v>3</v>
      </c>
      <c r="C4" s="2" t="s">
        <v>3</v>
      </c>
      <c r="D4" s="2" t="s">
        <v>3</v>
      </c>
      <c r="E4" s="2"/>
      <c r="F4" s="2"/>
    </row>
    <row r="5" spans="1:6">
      <c r="A5" s="9" t="s">
        <v>3</v>
      </c>
      <c r="B5" s="9" t="s">
        <v>3</v>
      </c>
      <c r="C5" s="5" t="s">
        <v>4</v>
      </c>
      <c r="D5" s="5" t="s">
        <v>5</v>
      </c>
      <c r="E5" s="52" t="s">
        <v>6</v>
      </c>
      <c r="F5" s="5" t="s">
        <v>7</v>
      </c>
    </row>
    <row r="6" spans="1:6">
      <c r="A6" s="22" t="s">
        <v>8</v>
      </c>
      <c r="B6" s="22" t="s">
        <v>9</v>
      </c>
      <c r="C6" s="23" t="s">
        <v>10</v>
      </c>
      <c r="D6" s="24" t="s">
        <v>11</v>
      </c>
      <c r="E6" s="75" t="s">
        <v>12</v>
      </c>
      <c r="F6" s="23" t="s">
        <v>13</v>
      </c>
    </row>
    <row r="8" spans="1:6">
      <c r="A8" s="9" t="s">
        <v>174</v>
      </c>
      <c r="B8" s="14"/>
    </row>
    <row r="10" spans="1:6">
      <c r="A10" s="9" t="s">
        <v>33</v>
      </c>
      <c r="B10" s="3"/>
      <c r="C10" s="4"/>
      <c r="D10" s="4"/>
      <c r="E10" s="4"/>
      <c r="F10" s="4"/>
    </row>
    <row r="11" spans="1:6">
      <c r="A11" s="9" t="s">
        <v>175</v>
      </c>
      <c r="B11" s="3"/>
      <c r="C11" s="4"/>
      <c r="D11" s="4"/>
      <c r="E11" s="4"/>
      <c r="F11" s="4"/>
    </row>
    <row r="12" spans="1:6">
      <c r="A12" s="7" t="s">
        <v>176</v>
      </c>
      <c r="B12" s="7" t="s">
        <v>177</v>
      </c>
      <c r="C12" s="8">
        <v>11599.95</v>
      </c>
      <c r="D12" s="8">
        <v>5800</v>
      </c>
      <c r="E12" s="56">
        <v>11600</v>
      </c>
      <c r="F12" s="8">
        <f t="shared" ref="F12" si="0">+E12-D12</f>
        <v>5800</v>
      </c>
    </row>
    <row r="13" spans="1:6">
      <c r="A13" s="9" t="s">
        <v>178</v>
      </c>
      <c r="B13" s="10"/>
      <c r="C13" s="11">
        <f>SUM(C12)</f>
        <v>11599.95</v>
      </c>
      <c r="D13" s="11">
        <f t="shared" ref="D13:F13" si="1">SUM(D12)</f>
        <v>5800</v>
      </c>
      <c r="E13" s="58">
        <f t="shared" si="1"/>
        <v>11600</v>
      </c>
      <c r="F13" s="11">
        <f t="shared" si="1"/>
        <v>5800</v>
      </c>
    </row>
    <row r="14" spans="1:6">
      <c r="E14" s="54"/>
    </row>
    <row r="15" spans="1:6">
      <c r="E15" s="54"/>
    </row>
    <row r="16" spans="1:6">
      <c r="A16" s="9" t="s">
        <v>179</v>
      </c>
      <c r="B16" s="10"/>
      <c r="C16" s="4"/>
      <c r="D16" s="4"/>
      <c r="E16" s="55"/>
      <c r="F16" s="4"/>
    </row>
    <row r="17" spans="1:6">
      <c r="A17" s="1" t="s">
        <v>180</v>
      </c>
      <c r="B17" s="1" t="s">
        <v>62</v>
      </c>
      <c r="C17" s="4">
        <v>45167.09</v>
      </c>
      <c r="D17" s="4">
        <v>35000</v>
      </c>
      <c r="E17" s="55">
        <v>50000</v>
      </c>
      <c r="F17" s="4">
        <f t="shared" ref="F17:F20" si="2">+E17-D17</f>
        <v>15000</v>
      </c>
    </row>
    <row r="18" spans="1:6">
      <c r="A18" s="1" t="s">
        <v>181</v>
      </c>
      <c r="B18" s="1" t="s">
        <v>73</v>
      </c>
      <c r="C18" s="4">
        <v>86073.75</v>
      </c>
      <c r="D18" s="4">
        <v>83000</v>
      </c>
      <c r="E18" s="55">
        <v>106000</v>
      </c>
      <c r="F18" s="4">
        <f t="shared" si="2"/>
        <v>23000</v>
      </c>
    </row>
    <row r="19" spans="1:6">
      <c r="A19" s="1" t="s">
        <v>182</v>
      </c>
      <c r="B19" s="1" t="s">
        <v>126</v>
      </c>
      <c r="C19" s="4">
        <v>24140.85</v>
      </c>
      <c r="D19" s="4">
        <v>25000</v>
      </c>
      <c r="E19" s="55">
        <v>26000</v>
      </c>
      <c r="F19" s="4">
        <f t="shared" si="2"/>
        <v>1000</v>
      </c>
    </row>
    <row r="20" spans="1:6">
      <c r="A20" s="7" t="s">
        <v>183</v>
      </c>
      <c r="B20" s="7" t="s">
        <v>42</v>
      </c>
      <c r="C20" s="8">
        <v>21594.720000000001</v>
      </c>
      <c r="D20" s="8">
        <v>0</v>
      </c>
      <c r="E20" s="56">
        <v>21600</v>
      </c>
      <c r="F20" s="8">
        <f t="shared" si="2"/>
        <v>21600</v>
      </c>
    </row>
    <row r="21" spans="1:6">
      <c r="A21" s="9" t="s">
        <v>184</v>
      </c>
      <c r="B21" s="10"/>
      <c r="C21" s="11">
        <f>SUM(C17:C20)</f>
        <v>176976.41</v>
      </c>
      <c r="D21" s="11">
        <f t="shared" ref="D21:F21" si="3">SUM(D17:D20)</f>
        <v>143000</v>
      </c>
      <c r="E21" s="58">
        <f t="shared" si="3"/>
        <v>203600</v>
      </c>
      <c r="F21" s="11">
        <f t="shared" si="3"/>
        <v>60600</v>
      </c>
    </row>
    <row r="22" spans="1:6">
      <c r="E22" s="54"/>
    </row>
    <row r="23" spans="1:6">
      <c r="A23" s="9" t="s">
        <v>185</v>
      </c>
      <c r="B23" s="10"/>
      <c r="C23" s="4"/>
      <c r="D23" s="4"/>
      <c r="E23" s="55"/>
      <c r="F23" s="4"/>
    </row>
    <row r="24" spans="1:6">
      <c r="A24" s="1" t="s">
        <v>186</v>
      </c>
      <c r="B24" s="1" t="s">
        <v>46</v>
      </c>
      <c r="C24" s="4">
        <v>25551.82</v>
      </c>
      <c r="D24" s="4">
        <v>23000</v>
      </c>
      <c r="E24" s="55">
        <v>27600</v>
      </c>
      <c r="F24" s="4">
        <f t="shared" ref="F24:F30" si="4">+E24-D24</f>
        <v>4600</v>
      </c>
    </row>
    <row r="25" spans="1:6">
      <c r="A25" s="1" t="s">
        <v>187</v>
      </c>
      <c r="B25" s="1" t="s">
        <v>67</v>
      </c>
      <c r="C25" s="4">
        <v>6312.88</v>
      </c>
      <c r="D25" s="4">
        <v>6240</v>
      </c>
      <c r="E25" s="55">
        <v>7500</v>
      </c>
      <c r="F25" s="4">
        <f t="shared" si="4"/>
        <v>1260</v>
      </c>
    </row>
    <row r="26" spans="1:6">
      <c r="A26" s="1" t="s">
        <v>188</v>
      </c>
      <c r="B26" s="1" t="s">
        <v>94</v>
      </c>
      <c r="C26" s="4">
        <v>4098.75</v>
      </c>
      <c r="D26" s="4">
        <v>4500</v>
      </c>
      <c r="E26" s="55">
        <v>5500</v>
      </c>
      <c r="F26" s="4">
        <f t="shared" si="4"/>
        <v>1000</v>
      </c>
    </row>
    <row r="27" spans="1:6">
      <c r="A27" s="1" t="s">
        <v>189</v>
      </c>
      <c r="B27" s="1" t="s">
        <v>62</v>
      </c>
      <c r="C27" s="4">
        <v>28406.76</v>
      </c>
      <c r="D27" s="4">
        <v>22000</v>
      </c>
      <c r="E27" s="55">
        <v>30000</v>
      </c>
      <c r="F27" s="4">
        <f t="shared" si="4"/>
        <v>8000</v>
      </c>
    </row>
    <row r="28" spans="1:6">
      <c r="A28" s="1" t="s">
        <v>190</v>
      </c>
      <c r="B28" s="1" t="s">
        <v>126</v>
      </c>
      <c r="C28" s="4">
        <v>5680.48</v>
      </c>
      <c r="D28" s="4">
        <v>6000</v>
      </c>
      <c r="E28" s="55">
        <v>7000</v>
      </c>
      <c r="F28" s="4">
        <f t="shared" si="4"/>
        <v>1000</v>
      </c>
    </row>
    <row r="29" spans="1:6">
      <c r="A29" s="1" t="s">
        <v>191</v>
      </c>
      <c r="B29" s="1" t="s">
        <v>192</v>
      </c>
      <c r="C29" s="4">
        <v>26890.55</v>
      </c>
      <c r="D29" s="4">
        <v>28000</v>
      </c>
      <c r="E29" s="55">
        <v>30000</v>
      </c>
      <c r="F29" s="4">
        <f t="shared" si="4"/>
        <v>2000</v>
      </c>
    </row>
    <row r="30" spans="1:6">
      <c r="A30" s="7" t="s">
        <v>193</v>
      </c>
      <c r="B30" s="7" t="s">
        <v>42</v>
      </c>
      <c r="C30" s="8">
        <v>32500</v>
      </c>
      <c r="D30" s="8">
        <v>7000</v>
      </c>
      <c r="E30" s="56">
        <v>32500</v>
      </c>
      <c r="F30" s="8">
        <f t="shared" si="4"/>
        <v>25500</v>
      </c>
    </row>
    <row r="31" spans="1:6">
      <c r="A31" s="9" t="s">
        <v>194</v>
      </c>
      <c r="B31" s="10"/>
      <c r="C31" s="11">
        <f>SUM(C24:C30)</f>
        <v>129441.23999999999</v>
      </c>
      <c r="D31" s="11">
        <f t="shared" ref="D31:F31" si="5">SUM(D24:D30)</f>
        <v>96740</v>
      </c>
      <c r="E31" s="58">
        <f t="shared" si="5"/>
        <v>140100</v>
      </c>
      <c r="F31" s="11">
        <f t="shared" si="5"/>
        <v>43360</v>
      </c>
    </row>
    <row r="32" spans="1:6">
      <c r="C32" s="16"/>
      <c r="D32" s="16"/>
      <c r="E32" s="59"/>
      <c r="F32" s="16"/>
    </row>
    <row r="33" spans="1:6">
      <c r="A33" s="17" t="s">
        <v>195</v>
      </c>
      <c r="B33" s="15"/>
      <c r="C33" s="18">
        <f>+C31+C21+C13</f>
        <v>318017.60000000003</v>
      </c>
      <c r="D33" s="18">
        <f t="shared" ref="D33:F33" si="6">+D31+D21+D13</f>
        <v>245540</v>
      </c>
      <c r="E33" s="57">
        <f t="shared" si="6"/>
        <v>355300</v>
      </c>
      <c r="F33" s="19">
        <f t="shared" si="6"/>
        <v>109760</v>
      </c>
    </row>
    <row r="34" spans="1:6">
      <c r="C34" s="16"/>
      <c r="D34" s="16"/>
      <c r="E34" s="59"/>
      <c r="F34" s="16"/>
    </row>
    <row r="35" spans="1:6">
      <c r="E35" s="54"/>
    </row>
    <row r="36" spans="1:6" ht="21">
      <c r="A36" s="74" t="s">
        <v>165</v>
      </c>
      <c r="B36" s="81" t="s">
        <v>80</v>
      </c>
      <c r="C36" s="39">
        <f>+C33</f>
        <v>318017.60000000003</v>
      </c>
      <c r="D36" s="39">
        <f t="shared" ref="D36:F36" si="7">+D33</f>
        <v>245540</v>
      </c>
      <c r="E36" s="76">
        <f t="shared" si="7"/>
        <v>355300</v>
      </c>
      <c r="F36" s="77">
        <f t="shared" si="7"/>
        <v>109760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5446E-2476-4DCF-8162-4C1F5DC54AD8}">
  <dimension ref="A1:F40"/>
  <sheetViews>
    <sheetView workbookViewId="0">
      <selection activeCell="B44" sqref="B44"/>
    </sheetView>
  </sheetViews>
  <sheetFormatPr defaultRowHeight="15"/>
  <cols>
    <col min="1" max="1" width="23.140625" customWidth="1"/>
    <col min="2" max="2" width="36" bestFit="1" customWidth="1"/>
    <col min="3" max="3" width="13.5703125" bestFit="1" customWidth="1"/>
    <col min="4" max="4" width="18.140625" bestFit="1" customWidth="1"/>
    <col min="5" max="5" width="13.28515625" bestFit="1" customWidth="1"/>
    <col min="6" max="6" width="10.7109375" bestFit="1" customWidth="1"/>
  </cols>
  <sheetData>
    <row r="1" spans="1:6">
      <c r="A1" s="93" t="s">
        <v>0</v>
      </c>
      <c r="B1" s="93"/>
      <c r="C1" s="93"/>
      <c r="D1" s="93"/>
      <c r="E1" s="93"/>
      <c r="F1" s="93"/>
    </row>
    <row r="2" spans="1:6">
      <c r="A2" s="93" t="s">
        <v>1</v>
      </c>
      <c r="B2" s="93"/>
      <c r="C2" s="93"/>
      <c r="D2" s="93"/>
      <c r="E2" s="93"/>
      <c r="F2" s="93"/>
    </row>
    <row r="3" spans="1:6">
      <c r="A3" s="94" t="s">
        <v>196</v>
      </c>
      <c r="B3" s="94"/>
      <c r="C3" s="94"/>
      <c r="D3" s="94"/>
      <c r="E3" s="94"/>
      <c r="F3" s="94"/>
    </row>
    <row r="5" spans="1:6">
      <c r="A5" s="1" t="s">
        <v>3</v>
      </c>
      <c r="B5" s="1" t="s">
        <v>3</v>
      </c>
      <c r="C5" s="2" t="s">
        <v>3</v>
      </c>
      <c r="D5" s="2" t="s">
        <v>3</v>
      </c>
      <c r="E5" s="82" t="s">
        <v>3</v>
      </c>
      <c r="F5" s="2" t="s">
        <v>3</v>
      </c>
    </row>
    <row r="6" spans="1:6">
      <c r="A6" s="1" t="s">
        <v>3</v>
      </c>
      <c r="B6" s="1" t="s">
        <v>3</v>
      </c>
      <c r="C6" s="5" t="s">
        <v>4</v>
      </c>
      <c r="D6" s="5" t="s">
        <v>5</v>
      </c>
      <c r="E6" s="83" t="s">
        <v>6</v>
      </c>
      <c r="F6" s="5" t="s">
        <v>7</v>
      </c>
    </row>
    <row r="7" spans="1:6">
      <c r="A7" s="22" t="s">
        <v>8</v>
      </c>
      <c r="B7" s="22" t="s">
        <v>9</v>
      </c>
      <c r="C7" s="23" t="s">
        <v>10</v>
      </c>
      <c r="D7" s="23" t="s">
        <v>11</v>
      </c>
      <c r="E7" s="84" t="s">
        <v>12</v>
      </c>
      <c r="F7" s="23" t="s">
        <v>13</v>
      </c>
    </row>
    <row r="8" spans="1:6">
      <c r="A8" s="9" t="s">
        <v>197</v>
      </c>
      <c r="B8" s="14"/>
      <c r="E8" s="85"/>
    </row>
    <row r="9" spans="1:6">
      <c r="E9" s="85"/>
    </row>
    <row r="10" spans="1:6">
      <c r="A10" s="9" t="s">
        <v>15</v>
      </c>
      <c r="B10" s="3"/>
      <c r="C10" s="4"/>
      <c r="D10" s="4"/>
      <c r="E10" s="86"/>
      <c r="F10" s="4"/>
    </row>
    <row r="11" spans="1:6">
      <c r="A11" s="1" t="s">
        <v>198</v>
      </c>
      <c r="B11" s="1" t="s">
        <v>199</v>
      </c>
      <c r="C11" s="4">
        <v>269.63</v>
      </c>
      <c r="D11" s="4">
        <v>0</v>
      </c>
      <c r="E11" s="86">
        <v>269</v>
      </c>
      <c r="F11" s="4">
        <f>+E11-D11</f>
        <v>269</v>
      </c>
    </row>
    <row r="12" spans="1:6">
      <c r="A12" s="1" t="s">
        <v>200</v>
      </c>
      <c r="B12" s="1" t="s">
        <v>201</v>
      </c>
      <c r="C12" s="4">
        <v>226.2</v>
      </c>
      <c r="D12" s="4">
        <v>0</v>
      </c>
      <c r="E12" s="86">
        <v>226</v>
      </c>
      <c r="F12" s="4">
        <f t="shared" ref="F12:F15" si="0">+E12-D12</f>
        <v>226</v>
      </c>
    </row>
    <row r="13" spans="1:6">
      <c r="A13" s="1" t="s">
        <v>202</v>
      </c>
      <c r="B13" s="1" t="s">
        <v>203</v>
      </c>
      <c r="C13" s="4">
        <v>5170</v>
      </c>
      <c r="D13" s="4">
        <v>0</v>
      </c>
      <c r="E13" s="86">
        <v>5170</v>
      </c>
      <c r="F13" s="4">
        <f t="shared" si="0"/>
        <v>5170</v>
      </c>
    </row>
    <row r="14" spans="1:6">
      <c r="A14" s="7" t="s">
        <v>204</v>
      </c>
      <c r="B14" s="7" t="s">
        <v>205</v>
      </c>
      <c r="C14" s="8">
        <v>109.22</v>
      </c>
      <c r="D14" s="8">
        <v>0</v>
      </c>
      <c r="E14" s="87">
        <v>110</v>
      </c>
      <c r="F14" s="8">
        <f t="shared" si="0"/>
        <v>110</v>
      </c>
    </row>
    <row r="15" spans="1:6">
      <c r="A15" s="17" t="s">
        <v>206</v>
      </c>
      <c r="B15" s="15"/>
      <c r="C15" s="18">
        <f>SUM(C11:C14)</f>
        <v>5775.05</v>
      </c>
      <c r="D15" s="18">
        <f>SUM(D11:D14)</f>
        <v>0</v>
      </c>
      <c r="E15" s="90">
        <f>SUM(E11:E14)</f>
        <v>5775</v>
      </c>
      <c r="F15" s="19">
        <f t="shared" si="0"/>
        <v>5775</v>
      </c>
    </row>
    <row r="16" spans="1:6">
      <c r="C16" s="16"/>
      <c r="D16" s="16"/>
      <c r="E16" s="89"/>
      <c r="F16" s="16"/>
    </row>
    <row r="17" spans="1:6">
      <c r="E17" s="85"/>
    </row>
    <row r="18" spans="1:6">
      <c r="A18" s="9" t="s">
        <v>33</v>
      </c>
      <c r="E18" s="85"/>
    </row>
    <row r="19" spans="1:6">
      <c r="A19" s="9" t="s">
        <v>207</v>
      </c>
      <c r="B19" s="10"/>
      <c r="C19" s="4"/>
      <c r="D19" s="4"/>
      <c r="E19" s="86"/>
      <c r="F19" s="4"/>
    </row>
    <row r="20" spans="1:6">
      <c r="A20" s="1" t="s">
        <v>208</v>
      </c>
      <c r="B20" s="1" t="s">
        <v>209</v>
      </c>
      <c r="C20" s="4">
        <v>1922.49</v>
      </c>
      <c r="D20" s="4">
        <v>0</v>
      </c>
      <c r="E20" s="86">
        <v>1923</v>
      </c>
      <c r="F20" s="4">
        <f t="shared" ref="F20:F25" si="1">+E20-D20</f>
        <v>1923</v>
      </c>
    </row>
    <row r="21" spans="1:6">
      <c r="A21" s="1" t="s">
        <v>210</v>
      </c>
      <c r="B21" s="1" t="s">
        <v>211</v>
      </c>
      <c r="C21" s="4">
        <v>275.97000000000003</v>
      </c>
      <c r="D21" s="4">
        <v>0</v>
      </c>
      <c r="E21" s="86">
        <v>276</v>
      </c>
      <c r="F21" s="4">
        <f t="shared" si="1"/>
        <v>276</v>
      </c>
    </row>
    <row r="22" spans="1:6">
      <c r="A22" s="1" t="s">
        <v>212</v>
      </c>
      <c r="B22" s="1" t="s">
        <v>50</v>
      </c>
      <c r="C22" s="4">
        <v>110.86</v>
      </c>
      <c r="D22" s="4">
        <v>0</v>
      </c>
      <c r="E22" s="86">
        <v>111</v>
      </c>
      <c r="F22" s="4">
        <f t="shared" si="1"/>
        <v>111</v>
      </c>
    </row>
    <row r="23" spans="1:6">
      <c r="A23" s="1" t="s">
        <v>213</v>
      </c>
      <c r="B23" s="1" t="s">
        <v>214</v>
      </c>
      <c r="C23" s="4">
        <v>587.5</v>
      </c>
      <c r="D23" s="4">
        <v>0</v>
      </c>
      <c r="E23" s="86">
        <v>588</v>
      </c>
      <c r="F23" s="4">
        <f t="shared" si="1"/>
        <v>588</v>
      </c>
    </row>
    <row r="24" spans="1:6">
      <c r="A24" s="1" t="s">
        <v>215</v>
      </c>
      <c r="B24" s="1" t="s">
        <v>216</v>
      </c>
      <c r="C24" s="4">
        <v>100.62</v>
      </c>
      <c r="D24" s="4">
        <v>0</v>
      </c>
      <c r="E24" s="86">
        <v>101</v>
      </c>
      <c r="F24" s="4">
        <f t="shared" si="1"/>
        <v>101</v>
      </c>
    </row>
    <row r="25" spans="1:6">
      <c r="A25" s="7" t="s">
        <v>217</v>
      </c>
      <c r="B25" s="7" t="s">
        <v>218</v>
      </c>
      <c r="C25" s="8">
        <v>55</v>
      </c>
      <c r="D25" s="8">
        <v>0</v>
      </c>
      <c r="E25" s="87">
        <v>55</v>
      </c>
      <c r="F25" s="8">
        <f t="shared" si="1"/>
        <v>55</v>
      </c>
    </row>
    <row r="26" spans="1:6">
      <c r="A26" s="9" t="s">
        <v>219</v>
      </c>
      <c r="B26" s="10"/>
      <c r="C26" s="11">
        <f>SUM(C20:C25)</f>
        <v>3052.44</v>
      </c>
      <c r="D26" s="11">
        <f t="shared" ref="D26:F26" si="2">SUM(D20:D25)</f>
        <v>0</v>
      </c>
      <c r="E26" s="88">
        <f t="shared" si="2"/>
        <v>3054</v>
      </c>
      <c r="F26" s="11">
        <f t="shared" si="2"/>
        <v>3054</v>
      </c>
    </row>
    <row r="27" spans="1:6">
      <c r="E27" s="85"/>
    </row>
    <row r="28" spans="1:6">
      <c r="A28" s="9" t="s">
        <v>220</v>
      </c>
      <c r="B28" s="10"/>
      <c r="C28" s="4"/>
      <c r="D28" s="4"/>
      <c r="E28" s="86"/>
      <c r="F28" s="4"/>
    </row>
    <row r="29" spans="1:6">
      <c r="A29" s="1" t="s">
        <v>221</v>
      </c>
      <c r="B29" s="1" t="s">
        <v>222</v>
      </c>
      <c r="C29" s="4">
        <v>184</v>
      </c>
      <c r="D29" s="4">
        <v>0</v>
      </c>
      <c r="E29" s="86">
        <v>184</v>
      </c>
      <c r="F29" s="4">
        <f t="shared" ref="F29:F31" si="3">+E29-D29</f>
        <v>184</v>
      </c>
    </row>
    <row r="30" spans="1:6">
      <c r="A30" s="1" t="s">
        <v>223</v>
      </c>
      <c r="B30" s="1" t="s">
        <v>224</v>
      </c>
      <c r="C30" s="4">
        <v>504.9</v>
      </c>
      <c r="D30" s="4">
        <v>0</v>
      </c>
      <c r="E30" s="86">
        <v>505</v>
      </c>
      <c r="F30" s="4">
        <f t="shared" si="3"/>
        <v>505</v>
      </c>
    </row>
    <row r="31" spans="1:6">
      <c r="A31" s="7" t="s">
        <v>225</v>
      </c>
      <c r="B31" s="7" t="s">
        <v>226</v>
      </c>
      <c r="C31" s="8">
        <v>12250</v>
      </c>
      <c r="D31" s="8">
        <v>0</v>
      </c>
      <c r="E31" s="87">
        <v>12250</v>
      </c>
      <c r="F31" s="8">
        <f t="shared" si="3"/>
        <v>12250</v>
      </c>
    </row>
    <row r="32" spans="1:6">
      <c r="A32" s="9" t="s">
        <v>227</v>
      </c>
      <c r="B32" s="10"/>
      <c r="C32" s="11">
        <f>SUM(C29:C31)</f>
        <v>12938.9</v>
      </c>
      <c r="D32" s="11">
        <f t="shared" ref="D32:F32" si="4">SUM(D29:D31)</f>
        <v>0</v>
      </c>
      <c r="E32" s="88">
        <f t="shared" si="4"/>
        <v>12939</v>
      </c>
      <c r="F32" s="11">
        <f t="shared" si="4"/>
        <v>12939</v>
      </c>
    </row>
    <row r="33" spans="1:6">
      <c r="E33" s="85"/>
    </row>
    <row r="34" spans="1:6">
      <c r="A34" s="9" t="s">
        <v>129</v>
      </c>
      <c r="B34" s="3"/>
      <c r="C34" s="4"/>
      <c r="D34" s="4"/>
      <c r="E34" s="86"/>
      <c r="F34" s="4"/>
    </row>
    <row r="35" spans="1:6">
      <c r="A35" s="7" t="s">
        <v>228</v>
      </c>
      <c r="B35" s="7" t="s">
        <v>56</v>
      </c>
      <c r="C35" s="8">
        <v>678.04</v>
      </c>
      <c r="D35" s="8">
        <v>0</v>
      </c>
      <c r="E35" s="87">
        <v>700</v>
      </c>
      <c r="F35" s="8">
        <f t="shared" ref="F35" si="5">+E35-D35</f>
        <v>700</v>
      </c>
    </row>
    <row r="36" spans="1:6">
      <c r="A36" s="9" t="s">
        <v>132</v>
      </c>
      <c r="B36" s="10"/>
      <c r="C36" s="11">
        <f>SUM(C35)</f>
        <v>678.04</v>
      </c>
      <c r="D36" s="11">
        <f t="shared" ref="D36:F36" si="6">SUM(D35)</f>
        <v>0</v>
      </c>
      <c r="E36" s="88">
        <f t="shared" si="6"/>
        <v>700</v>
      </c>
      <c r="F36" s="11">
        <f t="shared" si="6"/>
        <v>700</v>
      </c>
    </row>
    <row r="37" spans="1:6">
      <c r="C37" s="16"/>
      <c r="D37" s="16"/>
      <c r="E37" s="89"/>
      <c r="F37" s="16"/>
    </row>
    <row r="38" spans="1:6">
      <c r="A38" s="17" t="s">
        <v>229</v>
      </c>
      <c r="B38" s="15"/>
      <c r="C38" s="18">
        <f>+C36+C32+C26</f>
        <v>16669.379999999997</v>
      </c>
      <c r="D38" s="18">
        <f t="shared" ref="D38:F38" si="7">+D36+D32+D26</f>
        <v>0</v>
      </c>
      <c r="E38" s="90">
        <f t="shared" si="7"/>
        <v>16693</v>
      </c>
      <c r="F38" s="19">
        <f t="shared" si="7"/>
        <v>16693</v>
      </c>
    </row>
    <row r="40" spans="1:6" ht="21">
      <c r="A40" s="74" t="s">
        <v>165</v>
      </c>
      <c r="B40" s="81" t="s">
        <v>80</v>
      </c>
      <c r="C40" s="39">
        <f>+C38-C15</f>
        <v>10894.329999999998</v>
      </c>
      <c r="D40" s="39">
        <f t="shared" ref="D40:F40" si="8">+D38-D15</f>
        <v>0</v>
      </c>
      <c r="E40" s="91">
        <f t="shared" si="8"/>
        <v>10918</v>
      </c>
      <c r="F40" s="92">
        <f t="shared" si="8"/>
        <v>10918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9BEC04AA9B842AF2594A5E1B0D54B" ma:contentTypeVersion="8" ma:contentTypeDescription="Create a new document." ma:contentTypeScope="" ma:versionID="591befbd7a5caa30335600348ccc9829">
  <xsd:schema xmlns:xsd="http://www.w3.org/2001/XMLSchema" xmlns:xs="http://www.w3.org/2001/XMLSchema" xmlns:p="http://schemas.microsoft.com/office/2006/metadata/properties" xmlns:ns2="089fdec6-3d23-4148-8291-9943a900f6b4" targetNamespace="http://schemas.microsoft.com/office/2006/metadata/properties" ma:root="true" ma:fieldsID="ed5284145e662a158c88357c8b4c5cb8" ns2:_="">
    <xsd:import namespace="089fdec6-3d23-4148-8291-9943a900f6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9fdec6-3d23-4148-8291-9943a900f6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B60E9C-78C1-4674-A60D-8C42C6DBB4D4}"/>
</file>

<file path=customXml/itemProps2.xml><?xml version="1.0" encoding="utf-8"?>
<ds:datastoreItem xmlns:ds="http://schemas.openxmlformats.org/officeDocument/2006/customXml" ds:itemID="{78CF55DB-62D9-45CE-B20E-97E8FF4C86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Plante &amp; Moran, PLLC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juli.obryant</dc:creator>
  <cp:keywords/>
  <dc:description/>
  <cp:lastModifiedBy>Britni Wall</cp:lastModifiedBy>
  <cp:revision/>
  <dcterms:created xsi:type="dcterms:W3CDTF">2022-06-22T00:45:38Z</dcterms:created>
  <dcterms:modified xsi:type="dcterms:W3CDTF">2022-06-23T18:21:51Z</dcterms:modified>
  <cp:category/>
  <cp:contentStatus/>
</cp:coreProperties>
</file>