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BCHFS01\RedirectedFolders\hgrace\Desktop\06-25-21\Finals\"/>
    </mc:Choice>
  </mc:AlternateContent>
  <xr:revisionPtr revIDLastSave="0" documentId="13_ncr:1_{004AE1EE-E5BD-465C-B9C1-AF0070F157AE}" xr6:coauthVersionLast="47" xr6:coauthVersionMax="47" xr10:uidLastSave="{00000000-0000-0000-0000-000000000000}"/>
  <bookViews>
    <workbookView xWindow="-108" yWindow="-108" windowWidth="23256" windowHeight="12576" tabRatio="500" xr2:uid="{00000000-000D-0000-FFFF-FFFF00000000}"/>
  </bookViews>
  <sheets>
    <sheet name="101 General" sheetId="1" r:id="rId1"/>
    <sheet name="103 Capital Projects" sheetId="2" r:id="rId2"/>
    <sheet name="103 Account Descriptions" sheetId="12" r:id="rId3"/>
    <sheet name="107 Downtown Development" sheetId="3" r:id="rId4"/>
    <sheet name="109 Brownfield" sheetId="4" r:id="rId5"/>
    <sheet name="202 Major Streets" sheetId="5" r:id="rId6"/>
    <sheet name="203 Local Streets" sheetId="6" r:id="rId7"/>
    <sheet name="214 Street Repair and Maint" sheetId="7" r:id="rId8"/>
    <sheet name="246 Housing Grants" sheetId="8" r:id="rId9"/>
    <sheet name="501 Water &amp; Sewer" sheetId="9" r:id="rId10"/>
    <sheet name="588 Dial-A-Ride" sheetId="10" r:id="rId11"/>
    <sheet name="711 Cemetery"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5" i="1" l="1"/>
  <c r="C375" i="1"/>
  <c r="B375" i="1"/>
  <c r="G372" i="1"/>
  <c r="C40" i="2"/>
  <c r="G37" i="2"/>
  <c r="B69" i="3"/>
  <c r="F66" i="3"/>
  <c r="B42" i="4"/>
  <c r="F39" i="4"/>
  <c r="B71" i="5"/>
  <c r="F68" i="5"/>
  <c r="B69" i="6"/>
  <c r="F66" i="6"/>
  <c r="C25" i="7"/>
  <c r="G22" i="7"/>
  <c r="F116" i="9"/>
  <c r="E116" i="9"/>
  <c r="D116" i="9"/>
  <c r="C29" i="10"/>
  <c r="G26" i="10"/>
  <c r="G12" i="11"/>
  <c r="C15" i="11"/>
  <c r="F19" i="4"/>
  <c r="F23" i="4"/>
  <c r="F21" i="3"/>
  <c r="G364" i="1"/>
  <c r="G366" i="1" s="1"/>
  <c r="G357" i="1"/>
  <c r="G347" i="1"/>
  <c r="G318" i="1"/>
  <c r="G300" i="1"/>
  <c r="G271" i="1"/>
  <c r="G264" i="1"/>
  <c r="G224" i="1"/>
  <c r="G199" i="1"/>
  <c r="G194" i="1"/>
  <c r="G185" i="1"/>
  <c r="G177" i="1"/>
  <c r="G166" i="1"/>
  <c r="G156" i="1"/>
  <c r="G141" i="1"/>
  <c r="G128" i="1"/>
  <c r="G113" i="1"/>
  <c r="G105" i="1"/>
  <c r="G90" i="1"/>
  <c r="G72" i="1"/>
  <c r="G53" i="1"/>
  <c r="G368" i="1" l="1"/>
  <c r="F13" i="4" l="1"/>
  <c r="F9" i="4"/>
  <c r="F5" i="4"/>
  <c r="F33" i="4"/>
  <c r="G107" i="9"/>
  <c r="G109" i="9" s="1"/>
  <c r="G68" i="9"/>
  <c r="G29" i="9"/>
  <c r="G22" i="9"/>
  <c r="G6" i="9"/>
  <c r="G5" i="9"/>
  <c r="G16" i="9" s="1"/>
  <c r="G111" i="9" l="1"/>
  <c r="C16" i="2" l="1"/>
  <c r="G58" i="3"/>
  <c r="F58" i="3"/>
  <c r="F60" i="3" s="1"/>
  <c r="G47" i="3"/>
  <c r="G60" i="3" s="1"/>
  <c r="F47" i="3"/>
  <c r="G31" i="3"/>
  <c r="F31" i="3"/>
  <c r="G16" i="3"/>
  <c r="F16" i="3"/>
  <c r="G16" i="2"/>
  <c r="F16" i="2"/>
  <c r="B16" i="2"/>
  <c r="D16" i="2"/>
  <c r="E16" i="2"/>
  <c r="F53" i="1"/>
  <c r="F72" i="1"/>
  <c r="F90" i="1"/>
  <c r="F105" i="1"/>
  <c r="F113" i="1"/>
  <c r="F128" i="1"/>
  <c r="F141" i="1"/>
  <c r="F156" i="1"/>
  <c r="F166" i="1"/>
  <c r="F177" i="1"/>
  <c r="F185" i="1"/>
  <c r="F194" i="1"/>
  <c r="F199" i="1"/>
  <c r="F264" i="1"/>
  <c r="F271" i="1"/>
  <c r="F300" i="1"/>
  <c r="F318" i="1"/>
  <c r="F347" i="1"/>
  <c r="F357" i="1"/>
  <c r="F364" i="1"/>
  <c r="F30" i="2"/>
  <c r="G30" i="2"/>
  <c r="G19" i="4"/>
  <c r="G23" i="4"/>
  <c r="G27" i="4"/>
  <c r="G31" i="4"/>
  <c r="G33" i="4" s="1"/>
  <c r="G35" i="4" s="1"/>
  <c r="F7" i="5"/>
  <c r="G7" i="5"/>
  <c r="F19" i="5"/>
  <c r="G19" i="5"/>
  <c r="F29" i="5"/>
  <c r="G29" i="5"/>
  <c r="F36" i="5"/>
  <c r="G36" i="5"/>
  <c r="F47" i="5"/>
  <c r="G47" i="5"/>
  <c r="F54" i="5"/>
  <c r="G54" i="5"/>
  <c r="F60" i="5"/>
  <c r="G60" i="5"/>
  <c r="G62" i="5"/>
  <c r="G64" i="5" s="1"/>
  <c r="F8" i="6"/>
  <c r="G8" i="6"/>
  <c r="G62" i="6" s="1"/>
  <c r="F20" i="6"/>
  <c r="G20" i="6"/>
  <c r="F31" i="6"/>
  <c r="G31" i="6"/>
  <c r="F39" i="6"/>
  <c r="G39" i="6"/>
  <c r="F46" i="6"/>
  <c r="G46" i="6"/>
  <c r="F53" i="6"/>
  <c r="G53" i="6"/>
  <c r="F58" i="6"/>
  <c r="G58" i="6"/>
  <c r="G60" i="6"/>
  <c r="F7" i="7"/>
  <c r="G7" i="7"/>
  <c r="F16" i="7"/>
  <c r="G16" i="7"/>
  <c r="G18" i="7"/>
  <c r="F5" i="8"/>
  <c r="F7" i="8" s="1"/>
  <c r="G5" i="8"/>
  <c r="G7" i="8"/>
  <c r="F16" i="9"/>
  <c r="F22" i="9"/>
  <c r="F29" i="9"/>
  <c r="F68" i="9"/>
  <c r="F107" i="9"/>
  <c r="F10" i="10"/>
  <c r="G10" i="10"/>
  <c r="F19" i="10"/>
  <c r="G19" i="10"/>
  <c r="F6" i="11"/>
  <c r="F8" i="11" s="1"/>
  <c r="G6" i="11"/>
  <c r="G8" i="11"/>
  <c r="F21" i="10" l="1"/>
  <c r="G21" i="10"/>
  <c r="F109" i="9"/>
  <c r="F111" i="9" s="1"/>
  <c r="F18" i="7"/>
  <c r="F60" i="6"/>
  <c r="F62" i="6" s="1"/>
  <c r="F62" i="5"/>
  <c r="F64" i="5" s="1"/>
  <c r="F62" i="3"/>
  <c r="F35" i="4"/>
  <c r="G32" i="2"/>
  <c r="F32" i="2"/>
  <c r="G62" i="3"/>
  <c r="F366" i="1"/>
  <c r="F368" i="1" s="1"/>
</calcChain>
</file>

<file path=xl/sharedStrings.xml><?xml version="1.0" encoding="utf-8"?>
<sst xmlns="http://schemas.openxmlformats.org/spreadsheetml/2006/main" count="1344" uniqueCount="724">
  <si>
    <t>Fund:  101 - GENERAL</t>
  </si>
  <si>
    <t>Revenues</t>
  </si>
  <si>
    <t xml:space="preserve">Dept:  000.000  </t>
  </si>
  <si>
    <t>400.014  DDA REIMBURSEMENT</t>
  </si>
  <si>
    <t>401.003  TRANSFER FR PERP CARE-INTEREST</t>
  </si>
  <si>
    <t>401.005  TRANSFER FROM WATER &amp; SEWER</t>
  </si>
  <si>
    <t>401.011  TRANS-STREET REPAIR &amp; MAINT.</t>
  </si>
  <si>
    <t>402.000  REAL PROPERTY TAXES</t>
  </si>
  <si>
    <t>412.000  LOST PERSONAL PROPERTY TAX REV</t>
  </si>
  <si>
    <t>414.000  P.I.L.O.T.</t>
  </si>
  <si>
    <t>415.000  EMERGENCY RESPONSE FEE PILOT</t>
  </si>
  <si>
    <t>417.000  DELINQUENT PERSONAL PROPERTY</t>
  </si>
  <si>
    <t>418.000  DAR ADMIN REIMBURSEMENT</t>
  </si>
  <si>
    <t>421.000  GRANTS &amp; SPECIAL PROJECTS</t>
  </si>
  <si>
    <t>437.000  INDUSTRIAL FACILITY TAX</t>
  </si>
  <si>
    <t>445.000  PENALTY &amp; INTEREST - TAXES</t>
  </si>
  <si>
    <t>452.000  FRANCHISE FEE - CABLE</t>
  </si>
  <si>
    <t>477.000  BUILDING PERMITS</t>
  </si>
  <si>
    <t>482.000  MISCELLANEOUS LICENSE-PERMITS</t>
  </si>
  <si>
    <t>563.000  DISTRICT LIBRARY ADMIN FEE</t>
  </si>
  <si>
    <t>575.000  STATE-STATUTORY SALES (INCOME)</t>
  </si>
  <si>
    <t>576.000  STATE-CONSTITUTIONAL SALES TAX</t>
  </si>
  <si>
    <t>577.000  STATE SHARED LIQUOR LICENSE</t>
  </si>
  <si>
    <t>578.000  MI USE TAX REVENUE</t>
  </si>
  <si>
    <t>599.000  LEHMANS ORCHARD ANNUAL PAYMENT</t>
  </si>
  <si>
    <t>618.000  ADMINISTRATION FEE - TAXES</t>
  </si>
  <si>
    <t>632.000  VETERANS CIRCLE CEMETERY FEE</t>
  </si>
  <si>
    <t>633.000  FOUNDATIONS - CEMETERY</t>
  </si>
  <si>
    <t>634.000  GRAVE OPENINGS</t>
  </si>
  <si>
    <t>635.000  CEMETERY TENT SERVICE</t>
  </si>
  <si>
    <t>636.000  COLUMBARIUM &amp; PLAQUE</t>
  </si>
  <si>
    <t>640.000  VAULT SETTING FEES</t>
  </si>
  <si>
    <t>641.000  WEEDS/SNOW</t>
  </si>
  <si>
    <t>643.000  SALES - CEMETERY LOTS</t>
  </si>
  <si>
    <t>644.000  COPIES</t>
  </si>
  <si>
    <t>645.000  SALES - SURPLUS PROPERTY</t>
  </si>
  <si>
    <t>657.000  PARKING VIOLATIONS</t>
  </si>
  <si>
    <t>660.000  ORDINANCE VIOLATIONS 5TH DIST</t>
  </si>
  <si>
    <t>665.000  INTEREST EARNED - INVESTMENTS</t>
  </si>
  <si>
    <t>674.000  BUCHANAN REDBUD CITY CENTER</t>
  </si>
  <si>
    <t>675.000  EDGEWATER LEASE PAYMENTS</t>
  </si>
  <si>
    <t>677.000  ACCIDENT REPORTS</t>
  </si>
  <si>
    <t>678.000  SCHOOL GUARDS</t>
  </si>
  <si>
    <t>683.004  RETIREE INSURANCE REIMBURSEMET</t>
  </si>
  <si>
    <t>687.000  EMPLOYEE CO-PAY INSURANCE</t>
  </si>
  <si>
    <t>690.000  WORKMENS COMP. INSURANCE</t>
  </si>
  <si>
    <t>691.000  MISCELLANEOUS REVENUE/DONATION</t>
  </si>
  <si>
    <t>692.001  PARK &amp; REC REVENUE</t>
  </si>
  <si>
    <t>Expenditures</t>
  </si>
  <si>
    <t>Dept:  101.000  CITY COMMISSION</t>
  </si>
  <si>
    <t>706.005  SALARIES-PART TIME</t>
  </si>
  <si>
    <t>715.000  FRINGE BENEFITS</t>
  </si>
  <si>
    <t>730.000  POSTAGE</t>
  </si>
  <si>
    <t>805.000  MARKETING PLAN</t>
  </si>
  <si>
    <t>818.000  CONTRACTUAL</t>
  </si>
  <si>
    <t>826.000  LEGAL FEES</t>
  </si>
  <si>
    <t>831.000  MEMBERSHIP AND DUES</t>
  </si>
  <si>
    <t>857.000  GRANTS &amp; SPECIAL PROJECTS</t>
  </si>
  <si>
    <t>861.000  REDBUD CITY CENTER PROJECT</t>
  </si>
  <si>
    <t>864.000  CONFERENCES AND WORKSHOP</t>
  </si>
  <si>
    <t>885.000  PUBLIC RELATIONS</t>
  </si>
  <si>
    <t>919.000  COVID-19</t>
  </si>
  <si>
    <t>962.000  MISCELLANEOUS</t>
  </si>
  <si>
    <t>984.000  LOCAL PUBLIC BROADCASTING</t>
  </si>
  <si>
    <t>CITY COMMISSION</t>
  </si>
  <si>
    <t>Dept:  172.000  CITY MANAGER</t>
  </si>
  <si>
    <t>706.001  SALARIES-FULL TIME</t>
  </si>
  <si>
    <t>717.000  RETIREMENT</t>
  </si>
  <si>
    <t>728.000  OFFICE SUPPLIES</t>
  </si>
  <si>
    <t>752.000  RECRUITMENT/RELOCATION</t>
  </si>
  <si>
    <t>756.000  MISCELLANEOUS SUPPLIES</t>
  </si>
  <si>
    <t>873.000  TRAVEL &amp; CAR ALLOWANCE</t>
  </si>
  <si>
    <t>933.000  MAINTENANCE - EQUIPMENT</t>
  </si>
  <si>
    <t>CITY MANAGER</t>
  </si>
  <si>
    <t>Dept:  191.000  ELECTIONS</t>
  </si>
  <si>
    <t>868.000  CTCL GRANT</t>
  </si>
  <si>
    <t>903.000  LEGAL NOTICES &amp; RECORDINGS</t>
  </si>
  <si>
    <t>969.000  TRANSFER-EQUIPMENT RESERVE</t>
  </si>
  <si>
    <t>ELECTIONS</t>
  </si>
  <si>
    <t>Dept:  209.000  ASSESSOR</t>
  </si>
  <si>
    <t>ASSESSOR</t>
  </si>
  <si>
    <t>Dept:  215.000  CITY CLERK</t>
  </si>
  <si>
    <t>945.000  MEMBERSHIP &amp; DUES</t>
  </si>
  <si>
    <t>CITY CLERK</t>
  </si>
  <si>
    <t>Dept:  253.000  TREASURER</t>
  </si>
  <si>
    <t>807.000  AUDIT</t>
  </si>
  <si>
    <t>961.000  MEDICAL EXAMS</t>
  </si>
  <si>
    <t>TREASURER</t>
  </si>
  <si>
    <t>Dept:  265.000  BUILDING AND GROUNDS</t>
  </si>
  <si>
    <t>853.000  TELEPHONE, INTERNET, CABLE</t>
  </si>
  <si>
    <t>912.000  FIRE &amp; LIABILITY INSURANCE</t>
  </si>
  <si>
    <t>921.000  UTILITIES</t>
  </si>
  <si>
    <t>931.000  MAINTENANCE-BUILDINGS</t>
  </si>
  <si>
    <t>934.000  MAINT. - OFFICE EQUIPMENT</t>
  </si>
  <si>
    <t>958.000  OFFICE EQUIPMENT</t>
  </si>
  <si>
    <t>970.001  CAPITAL OUTLAY</t>
  </si>
  <si>
    <t>974.000  ZONING EXPENDITURES</t>
  </si>
  <si>
    <t>BUILDING AND GROUNDS</t>
  </si>
  <si>
    <t>Dept:  269.000  RENTAL PROPERTY</t>
  </si>
  <si>
    <t>RENTAL PROPERTY</t>
  </si>
  <si>
    <t>Dept:  271.430  PEAR'S MILL</t>
  </si>
  <si>
    <t>731.000  ALARM MONITORING</t>
  </si>
  <si>
    <t>756.014  MISCELLANEOUS</t>
  </si>
  <si>
    <t>935.000  BUILDING &amp; GROUND MAINTENANCE</t>
  </si>
  <si>
    <t>970.000  TRANSFER-CAPITAL RESERVE</t>
  </si>
  <si>
    <t>PEAR'S MILL</t>
  </si>
  <si>
    <t>Dept:  271.435  FARMERS' MARKET</t>
  </si>
  <si>
    <t>FARMERS' MARKET</t>
  </si>
  <si>
    <t>Dept:  271.440  BUCHANAN COMMON</t>
  </si>
  <si>
    <t>BUCHANAN COMMON</t>
  </si>
  <si>
    <t>Dept:  271.445  HARGER PARK</t>
  </si>
  <si>
    <t>HARGER PARK</t>
  </si>
  <si>
    <t>Dept:  276.000  CEMETERY</t>
  </si>
  <si>
    <t>706.002  SALARIES - OVERTIME</t>
  </si>
  <si>
    <t>706.004  SALARIES-TEMPORARY</t>
  </si>
  <si>
    <t>751.000  GAS AND OIL</t>
  </si>
  <si>
    <t>768.000  UNIFORMS</t>
  </si>
  <si>
    <t>932.000  MAINTENANCE-GROUNDS</t>
  </si>
  <si>
    <t>939.000  MAINTENANCE - VEHICLE</t>
  </si>
  <si>
    <t>CEMETERY</t>
  </si>
  <si>
    <t>Dept:  301.000  POLICE</t>
  </si>
  <si>
    <t>706.006  SALARIES-PART TIME/CODE ENFORC</t>
  </si>
  <si>
    <t>767.000  UNIFORMS - PART-TIME</t>
  </si>
  <si>
    <t>769.000  UNIFORM CLEANING</t>
  </si>
  <si>
    <t>818.002  RESERVE TRAINING</t>
  </si>
  <si>
    <t>818.003  RESERVE EQUIPMENT</t>
  </si>
  <si>
    <t>851.000  RADIO MAINTENANCE</t>
  </si>
  <si>
    <t>886.000  COMMUNITY POLICING</t>
  </si>
  <si>
    <t>915.000  TARGET RANGE &amp; SUPPLIES</t>
  </si>
  <si>
    <t>957.000  BOOKS AND MAGAZINES</t>
  </si>
  <si>
    <t>960.000  EDUCATION AND TRAINING</t>
  </si>
  <si>
    <t>962.003  D.A.R.E PROGRAM</t>
  </si>
  <si>
    <t>967.000  TRANSFER-BUILDING RESERVE</t>
  </si>
  <si>
    <t>970.003  CAPITAL LEASE PAYMENTS</t>
  </si>
  <si>
    <t>POLICE</t>
  </si>
  <si>
    <t>Dept:  315.000  CROSSING GUARDS</t>
  </si>
  <si>
    <t>CROSSING GUARDS</t>
  </si>
  <si>
    <t>Dept:  336.000  FIRE DEPARTMENT</t>
  </si>
  <si>
    <t>706.003  SALARIES-VOLUNTEER FIREMEN</t>
  </si>
  <si>
    <t>851.001  EQUIPMENT TESTING</t>
  </si>
  <si>
    <t>FIRE DEPARTMENT</t>
  </si>
  <si>
    <t>Dept:  371.001  BUILDING INSPECTOR</t>
  </si>
  <si>
    <t>BUILDING INSPECTOR</t>
  </si>
  <si>
    <t>Dept:  441.000  DEPARTMENT OF PUBLIC WORKS</t>
  </si>
  <si>
    <t>926.000  STREET LIGHTING</t>
  </si>
  <si>
    <t>940.000  NEW DPW BUILDING</t>
  </si>
  <si>
    <t>952.000  STORMWATER PHASE II</t>
  </si>
  <si>
    <t>963.004  INTEREST-NOTES PAYABLE</t>
  </si>
  <si>
    <t>DEPARTMENT OF PUBLIC WORKS</t>
  </si>
  <si>
    <t>Dept:  756.000  BUCHANAN AREA RECREATION BOARD</t>
  </si>
  <si>
    <t>BUCHANAN AREA RECREATION BOARD</t>
  </si>
  <si>
    <t>Dept:  864.000  MISCELLANEOUS COSTS/TRANSFERS</t>
  </si>
  <si>
    <t>912.001  INSURANCE SETTLEMENTS</t>
  </si>
  <si>
    <t>965.016  DELINQUENT TAXES</t>
  </si>
  <si>
    <t>965.021  RETIREES INSURANCE</t>
  </si>
  <si>
    <t>MISCELLANEOUS COSTS/TRANSFERS</t>
  </si>
  <si>
    <t>Net Effect for GENERAL</t>
  </si>
  <si>
    <t>Fund:  103 - CAPITAL PROJECTS</t>
  </si>
  <si>
    <t>401.002  TRANSFER FROM GENERAL FUND</t>
  </si>
  <si>
    <t>401.007  TRANSFER FROM POLICE DEPT.</t>
  </si>
  <si>
    <t>401.008  TRANSFER FROM CEMETERY</t>
  </si>
  <si>
    <t>401.009  TRANSFER FROM FIRE DEPT.</t>
  </si>
  <si>
    <t>401.022  TRANSFER FROM ELECTIONS</t>
  </si>
  <si>
    <t>401.024  TRANSFER FROM CITY CLERK</t>
  </si>
  <si>
    <t>401.032  CITY CIRCLE TRAILWAY</t>
  </si>
  <si>
    <t>401.047  FIRE TRUCK REFURBISH .50 MILLS</t>
  </si>
  <si>
    <t>401.075  PARK &amp; REC DONATIONS</t>
  </si>
  <si>
    <t>402.038  ROSS SANDERS LEASE PAYMENTS</t>
  </si>
  <si>
    <t>402.039  GUYS AND DOLLS RENT PAYMENTS</t>
  </si>
  <si>
    <t>970.006  DEPT. OF PUBLIC WORKS EXPENSES</t>
  </si>
  <si>
    <t>970.016  POLICE DEPARTMENT EXPENDITURES</t>
  </si>
  <si>
    <t>970.018  CITY CLERK-CODIFICATION</t>
  </si>
  <si>
    <t>970.022  TREASURER AUDIT &amp; EQUIPMENT</t>
  </si>
  <si>
    <t>970.023  OLD CITY HALL IMPROVEMENTS</t>
  </si>
  <si>
    <t>970.031  TRAIL GRANT EXPENDITURES</t>
  </si>
  <si>
    <t>970.039  CEMETERY EQUIPMENT</t>
  </si>
  <si>
    <t>970.042  PEAR'S MILL EXPENSES</t>
  </si>
  <si>
    <t>970.048  ROSS SANDER'S BUILDING</t>
  </si>
  <si>
    <t>981.000  CITY CLERK - COMPUTER</t>
  </si>
  <si>
    <t>Net Effect for CAPITAL PROJECTS</t>
  </si>
  <si>
    <t>Fund:  107 - DOWNTOWN DEVELOPMENT FUND</t>
  </si>
  <si>
    <t>400.002  FUND BALANCE TRANSFER</t>
  </si>
  <si>
    <t>440.000  REVENUE - TAXES</t>
  </si>
  <si>
    <t>440.018  INTEREST - APRYLL FREEMAN</t>
  </si>
  <si>
    <t>440.020  INTEREST-CAMERON DOWNEY</t>
  </si>
  <si>
    <t>440.021  INTEREST-BUCH EQUITY</t>
  </si>
  <si>
    <t>442.000  FARMERS' MARKET REVENUE</t>
  </si>
  <si>
    <t>443.000  LAST SATURDAY ON THE COMMON</t>
  </si>
  <si>
    <t>638.000  A/R PRINCIPAL PAYMENTS</t>
  </si>
  <si>
    <t>649.000  LOCAL CONTRIBUTIONS</t>
  </si>
  <si>
    <t>689.000  APPLICATION FEES</t>
  </si>
  <si>
    <t>Dept:  435.000  FARMERS' MARKET</t>
  </si>
  <si>
    <t>707.000  MARKET MASTER FEES</t>
  </si>
  <si>
    <t>760.000  PROMOTIONS &amp; ADVERTISING</t>
  </si>
  <si>
    <t>762.000  WEBSITE</t>
  </si>
  <si>
    <t>Dept:  450.000  DOWNTOWN ENHANCEMENT/PLANNING</t>
  </si>
  <si>
    <t>720.000  DOWNTOWN BEAUTIFICATION</t>
  </si>
  <si>
    <t>761.000  DOWNTOWN PROMOTION</t>
  </si>
  <si>
    <t>852.000  FESTIVALS &amp; EVENTS</t>
  </si>
  <si>
    <t>852.001  LAST SATURDAY ON THE COMMON</t>
  </si>
  <si>
    <t>852.003  WHITE SATURDAY</t>
  </si>
  <si>
    <t>854.000  BUILDING IMPROVEMENT PROGRAMS</t>
  </si>
  <si>
    <t>867.000  PEAR'S MILL PROGRAMMING</t>
  </si>
  <si>
    <t>980.000  SPECIAL PROJECTS</t>
  </si>
  <si>
    <t>980.001  TRANSFER-MILL ALLEY RESTORATIO</t>
  </si>
  <si>
    <t>980.002  TRANSFER-STREETSCAPE EXPANSION</t>
  </si>
  <si>
    <t>DOWNTOWN ENHANCEMENT/PLANNING</t>
  </si>
  <si>
    <t>Dept:  482.000  ADMIN. &amp; RECORD KEEPING</t>
  </si>
  <si>
    <t>ADMIN. &amp; RECORD KEEPING</t>
  </si>
  <si>
    <t>Net Effect for DOWNTOWN DEVELOPMENT FUND</t>
  </si>
  <si>
    <t>Fund:  109 - BROWNFIELD AUTHORITY</t>
  </si>
  <si>
    <t>Dept:  109.000  THIRD STREET</t>
  </si>
  <si>
    <t>THIRD STREET</t>
  </si>
  <si>
    <t>Dept:  110.000  RIVER STREET</t>
  </si>
  <si>
    <t>RIVER STREET</t>
  </si>
  <si>
    <t>Dept:  111.000  SMITH STREET</t>
  </si>
  <si>
    <t>SMITH STREET</t>
  </si>
  <si>
    <t>700.003  EXPENDITURES</t>
  </si>
  <si>
    <t>Net Effect for BROWNFIELD AUTHORITY</t>
  </si>
  <si>
    <t>Fund:  202 - MAJOR STREETS</t>
  </si>
  <si>
    <t>400.001  GAS &amp; WEIGHT TAX</t>
  </si>
  <si>
    <t>413.000  OTHER STATE GRANTS</t>
  </si>
  <si>
    <t>Dept:  463.000  ROUTINE STREET MAINTENANCE</t>
  </si>
  <si>
    <t>782.000  ROAD MAIN. MATERIAL &amp; SUPPLIES</t>
  </si>
  <si>
    <t>808.000  STREET MAINTENANCE/RESURFACING</t>
  </si>
  <si>
    <t>835.000  SIDEWALK REPLACEMENT</t>
  </si>
  <si>
    <t>ROUTINE STREET MAINTENANCE</t>
  </si>
  <si>
    <t>Dept:  468.000  TREE &amp; SHRUB MAINTENANCE</t>
  </si>
  <si>
    <t>836.000  TREE REMOVAL/REPLACEMENT</t>
  </si>
  <si>
    <t>TREE &amp; SHRUB MAINTENANCE</t>
  </si>
  <si>
    <t>Dept:  469.000  DRAINAGE</t>
  </si>
  <si>
    <t>DRAINAGE</t>
  </si>
  <si>
    <t>Dept:  474.000  TRAFFIC SERVICES - MAINTENANCE</t>
  </si>
  <si>
    <t>TRAFFIC SERVICES - MAINTENANCE</t>
  </si>
  <si>
    <t>Dept:  478.000  WINTER MAINTENANCE</t>
  </si>
  <si>
    <t>WINTER MAINTENANCE</t>
  </si>
  <si>
    <t>Net Effect for MAJOR STREETS</t>
  </si>
  <si>
    <t>Fund:  203 - LOCAL STREETS</t>
  </si>
  <si>
    <t>670.010  TRANSFER FROM ST.REPAIR &amp; MAIN</t>
  </si>
  <si>
    <t>758.000  STREET SWEEPING</t>
  </si>
  <si>
    <t>Net Effect for LOCAL STREETS</t>
  </si>
  <si>
    <t>Fund:  214 - STREET REPAIR &amp; MAINTENANCE</t>
  </si>
  <si>
    <t>700.015  TRANSFER TO GENERAL</t>
  </si>
  <si>
    <t>924.000  TRAFFIC SIGNAL-RIVER &amp; REDBUD</t>
  </si>
  <si>
    <t>955.000  REDBUD TRAIL NORTH PROJECT</t>
  </si>
  <si>
    <t>965.005  TRANSFER TO LOCAL STREETS</t>
  </si>
  <si>
    <t>Net Effect for STREET REPAIR &amp; MAINTENANCE</t>
  </si>
  <si>
    <t>Fund:  246 - HOUSING GRANTS</t>
  </si>
  <si>
    <t>Net Effect for HOUSING GRANTS</t>
  </si>
  <si>
    <t>Fund:  501 - W &amp; S MAINTENANCE &amp; OPERATION</t>
  </si>
  <si>
    <t>642.000  WATER SALES</t>
  </si>
  <si>
    <t>643.001  SEWER CHARGES</t>
  </si>
  <si>
    <t>647.000  BUCHANAN TWP ASSESSMENT CHARGE</t>
  </si>
  <si>
    <t>652.000  FUTURE PLANT CHARGES</t>
  </si>
  <si>
    <t>656.000  PENALTIES - DELINQ. COLLECT.</t>
  </si>
  <si>
    <t>661.000  LEACHATE TREATMENT</t>
  </si>
  <si>
    <t>662.000  READY-TO-SERVE CHARGES</t>
  </si>
  <si>
    <t>667.001  HYDRANT RENTAL</t>
  </si>
  <si>
    <t>667.003  UNCLASSIFIED</t>
  </si>
  <si>
    <t>670.000  OXIDATION DITCH RESERVES</t>
  </si>
  <si>
    <t>809.000  BUCH TWP UTILITY ASSESSMENT</t>
  </si>
  <si>
    <t>Dept:  506.000  2000 BOND SERIES</t>
  </si>
  <si>
    <t>962.012  INTEREST-2009 SRF</t>
  </si>
  <si>
    <t>962.013  INTEREST-2010 DWRF</t>
  </si>
  <si>
    <t>962.014  INTEREST - 2013 LOAN FROM GEN.</t>
  </si>
  <si>
    <t>2000 BOND SERIES</t>
  </si>
  <si>
    <t>Dept:  590.000  SEWER MAINTENANCE &amp; OPERATION</t>
  </si>
  <si>
    <t>743.000  CHEMICALS</t>
  </si>
  <si>
    <t>757.000  LAB SUPPLIES</t>
  </si>
  <si>
    <t>802.000  ACCOUNTING SUPPORT</t>
  </si>
  <si>
    <t>870.000  OXIDATION DITCH BOND</t>
  </si>
  <si>
    <t>916.000  ANNUAL PERMIT FEE</t>
  </si>
  <si>
    <t>920.000  USDA GRANT</t>
  </si>
  <si>
    <t>936.000  SLUDGE REMOVAL</t>
  </si>
  <si>
    <t>938.000  MAINTENANCE - SYSTEM</t>
  </si>
  <si>
    <t>943.000  EQUIPMENT RENTAL</t>
  </si>
  <si>
    <t>963.000  PROPERTY TAXES</t>
  </si>
  <si>
    <t>976.000  BUILDING RESERVE EXPENDITURES</t>
  </si>
  <si>
    <t>SEWER MAINTENANCE &amp; OPERATION</t>
  </si>
  <si>
    <t>Dept:  591.000  WATER MAINTENANCE &amp; OPERATION</t>
  </si>
  <si>
    <t>927.000  WELLHEAD PROTECTION PROGRAM</t>
  </si>
  <si>
    <t>937.000  METERS - HYDRANTS - FITTINGS</t>
  </si>
  <si>
    <t>970.026  EQUIPMENT RESERVE EXPENDITURES</t>
  </si>
  <si>
    <t>WATER MAINTENANCE &amp; OPERATION</t>
  </si>
  <si>
    <t>Net Effect for W &amp; S MAINTENANCE &amp; OPERATION</t>
  </si>
  <si>
    <t>Fund:  588 - DIAL-A-RIDE</t>
  </si>
  <si>
    <t>529.000  FEDERAL REVENUE</t>
  </si>
  <si>
    <t>569.000  STATE REVENUE</t>
  </si>
  <si>
    <t>682.000  FAREBOX REVENUE</t>
  </si>
  <si>
    <t>700.007  AUDIT EXPENSES</t>
  </si>
  <si>
    <t>789.000  DAR OPERATION COSTS</t>
  </si>
  <si>
    <t>892.000  ADMINISTRATIVE COSTS</t>
  </si>
  <si>
    <t>Net Effect for DIAL-A-RIDE</t>
  </si>
  <si>
    <t>PRIOR YEAR ANNUAL ACTUAL</t>
  </si>
  <si>
    <t>CURRENT YEAR YTD ACTUAL</t>
  </si>
  <si>
    <t>CURRENT YEAR ORIGINAL ANNUAL BUDGET</t>
  </si>
  <si>
    <t>Fund:  711 - OAKRIDGE CEMETERY</t>
  </si>
  <si>
    <t>440.001  PERPETUAL CARE CONTRACTS</t>
  </si>
  <si>
    <t>Net Effect for OAKRIDGE CEMETERY</t>
  </si>
  <si>
    <t>CURRENT YEAR (CY) ORIGINAL ANNUAL BUDGET</t>
  </si>
  <si>
    <t>2021/2022 FY BUDGET REQUEST</t>
  </si>
  <si>
    <t>CURRENT YEAR (CY) AMENDED ANNUAL BUDGET</t>
  </si>
  <si>
    <t>2020/2021 CY REQUESTS FOR AMENDMENTS</t>
  </si>
  <si>
    <t>LINE ITEM DESCRIPTION DETAIL</t>
  </si>
  <si>
    <t>Reimbursement from DDA for administrative costs, now zeroed out due to DDA dissolution.</t>
  </si>
  <si>
    <t xml:space="preserve">Transfer from the Cemetery Perpetual Care Fund to recoup the General Fund for expenditures related to cemetery administration.  This amount comes out of Cemetery Perpetual Care earned interest.  </t>
  </si>
  <si>
    <t>Transfer from Water &amp; Sewer enterprise fund to pay annual loan payment for W&amp;S share of wheel loader</t>
  </si>
  <si>
    <t>Transfer from Street Repair &amp; Maintenance Fund for administrative costs and Equipment &amp; Vehicle rental costs from DPW &amp; Cemetery</t>
  </si>
  <si>
    <t>Property tax revenue from the winter &amp; summer tax cycles.</t>
  </si>
  <si>
    <r>
      <t xml:space="preserve">Reimbursement from the State for personal property tax losses caused by the passage of "Proposal One" in 2014.  </t>
    </r>
    <r>
      <rPr>
        <i/>
        <sz val="10"/>
        <color indexed="8"/>
        <rFont val="ARIAL"/>
        <family val="2"/>
      </rPr>
      <t xml:space="preserve">See </t>
    </r>
    <r>
      <rPr>
        <sz val="10"/>
        <color indexed="8"/>
        <rFont val="Arial"/>
        <family val="2"/>
      </rPr>
      <t>https://www.honigman.com/firm-newsroom-alerts-963.html</t>
    </r>
    <r>
      <rPr>
        <sz val="10"/>
        <color indexed="8"/>
        <rFont val="Arial"/>
        <family val="2"/>
      </rPr>
      <t xml:space="preserve"> </t>
    </r>
  </si>
  <si>
    <t>"Payment In Lieu of Taxes" for Metea Court and Water and Sewer Enterprise Fund.  See https://communityhousingnetwork.org/what-is-a-pilot/</t>
  </si>
  <si>
    <t>As part of Metea Court's negotiated PILOT, they are required to pay an annual fee of $20,000 as an "emergency response fee".</t>
  </si>
  <si>
    <t>Reimbursement from Berrien County for delinquent personal property taxes.</t>
  </si>
  <si>
    <t>Reimbursement from Dial A Ride for City Administrative Expenses.</t>
  </si>
  <si>
    <t>Revenue from various grants and other special projects, unrelated to the City's enterprise funds.</t>
  </si>
  <si>
    <r>
      <t xml:space="preserve">Revenue collected from industrial businesses with IFT/CFT certificates.  An IFT certificate are applied by qualified industrial businesses, and if received, entitled the facility to exemption from taxes for a term of 1-12 years, as determined during the negotiation for the IFT.  A CFT is a Commercial Facilities Expemption.  </t>
    </r>
    <r>
      <rPr>
        <sz val="10"/>
        <color indexed="8"/>
        <rFont val="Arial"/>
        <family val="2"/>
      </rPr>
      <t>See</t>
    </r>
    <r>
      <rPr>
        <i/>
        <sz val="10"/>
        <color indexed="8"/>
        <rFont val="ARIAL"/>
        <family val="2"/>
      </rPr>
      <t xml:space="preserve"> https://www.michigan.gov/documents/taxes/IFE_FAQs_Final2_490109_7.pdf</t>
    </r>
  </si>
  <si>
    <t>Revenue from the penalty and interest payments collected on the winter and summer tax cycles.</t>
  </si>
  <si>
    <t>Cable franchise fees collected in March and August each year.  Franchise fees are collected by the area cable provider and then paid to the respective municipality, to be used as decided by the municipality, usually for PEG channel purposes.  PEG means Public Education Government tv channel (our is channel 17).  See https://www.michigan.gov/documents/mpsc/videofaq_283760_7.pdf</t>
  </si>
  <si>
    <t>457.000  MARIHUANA PERMITS</t>
  </si>
  <si>
    <t>Marihuana Permit Fees collected through the permitting process for medical and adult use facilities within the City.</t>
  </si>
  <si>
    <t>Revenue collected from various building permit fees issues by Building Inspector Guy Lewis.</t>
  </si>
  <si>
    <t>Revenue collected for City assistance with administering the local library, including handling board appointments.</t>
  </si>
  <si>
    <t>570.000  MARIJUANA STATE REV.</t>
  </si>
  <si>
    <t>Shared revenue from the State of Michigan for the operation of marihuana facilities within the City.</t>
  </si>
  <si>
    <t>Statutory revenue sharing received quarterly from the State of Michigan, as per participation in the CVTRS program.  See https://www.michigan.gov/treasury/0,4679,7-121-1751_2197_58826---,00.html#:~:text=For%20fiscal%20year%20(FY)%202021,Revenue%20Sharing%20(CVTRS)%20program.&amp;text=Each%20city%2C%20village%2C%20or%20township,eligible%20FY%202020%20payment%20amount.</t>
  </si>
  <si>
    <t>Revenue received from the State in July of each year as part of the shared revenue program for state liquor licenses.  The MI Liquor Control Commission pays 55% of its retailer's license fees to communities that employ a full-time police department that help enforce liquor regulations.  See https://www.moodyonthemarket.com/mi-liquor-control-sends-67-million-revenue-sharing-back-to-local-communities/</t>
  </si>
  <si>
    <t xml:space="preserve">Constitutional revenue sharing received quarterly from the State of Michigan, as required by Article IX Section 10 of the Michigan Constitution.  The funds reflect a population based proportion of 15% of 4% of the 6% sales tax collected by the State.  See https://www.michigan.gov/treasury/0,4679,7-121-1751_2197_58826_62375---,00.htmlthe Michigan State Constitution.  See </t>
  </si>
  <si>
    <t>579.000  LOCAL STABILIZATION STATE REV</t>
  </si>
  <si>
    <t>Revenue received annually from the State through a shared revenue program relating to its collection of "use tax" which is a 6% companion tax to sales tax and is paid on all taxable items brought into Michigan or purchased through the internet, mail, or phone from out-of-state retailers that do not collect Michigan sales tax.  See https://www.michigan.gov/taxes/0,4676,7-238-43519_43529-154427--,00.html</t>
  </si>
  <si>
    <t>Revenue received from the State via the Local Community Stabilization Authority (LCSA).  See http://www.localcommunitystabilizationauthoritymi.gov/lcsa-distributions/.</t>
  </si>
  <si>
    <t>Annual payment received from Lehman's Orchard.</t>
  </si>
  <si>
    <t>Transfer from Tax account to 101 to recoup costs related to the administration of property taxes.</t>
  </si>
  <si>
    <t>Fee collected to recoup administrative costs for sales of cemetery lots within the Veteran's circle.</t>
  </si>
  <si>
    <t>Collection of service charges for administration related to the installation of footing foundations for grave stones.</t>
  </si>
  <si>
    <t>Collection of service charges for administration related to grave openings.</t>
  </si>
  <si>
    <t>Collection of service charges for administration related to the rental of the cemetery tent during burial services.</t>
  </si>
  <si>
    <t xml:space="preserve">Collection of service charges for administration related to the sales of columbarium (structures for the placement of urns) and plaques for the cemetery.  </t>
  </si>
  <si>
    <t>Collection of service charges for administration related to the setting of vaults at the cemetery.</t>
  </si>
  <si>
    <t>Revenue collected to reimburse for costs incurred when the City has to mow or remove snow from a non-compliant property.</t>
  </si>
  <si>
    <t>Revenue collected to recoup costs incurred administering the sales of cemetery lots.</t>
  </si>
  <si>
    <t xml:space="preserve">Fees collected for use of the City Hall and Police Department copy machines. </t>
  </si>
  <si>
    <t>Revenue collected from parking violations administered by City PD.</t>
  </si>
  <si>
    <t>The revenue shared back to the City by the 5th District Court reflecting the City's share of fines and costs collected by the Court related to City fines and fees chargeable in court.</t>
  </si>
  <si>
    <t>Interest earned from investments and cash management interest earned on the 2013 W&amp;S loan.</t>
  </si>
  <si>
    <t>Revenue from renting out the Redbud City Center.</t>
  </si>
  <si>
    <t>Payments received for the leasing out by Edgewater Bank of the space next to the PD.</t>
  </si>
  <si>
    <t>Revenue received from acciden reports provided by the PD and FD.</t>
  </si>
  <si>
    <t>Reimbursement by Buchanan Community Schools for 50% of the costs associated with the City's provision of crossing guards.</t>
  </si>
  <si>
    <t>Reimbursement related to the provision of past employees with health insurance, as per past employment contracts.</t>
  </si>
  <si>
    <t>Reimbursements out of Payroll relating to the 20% employee insurance co-payments which are withheld from employee checks.</t>
  </si>
  <si>
    <t>Dividend distribution from the MML's Michigan Municipal Worker's Compensation Fund.  See http://www.mml.org/insurance/fund/</t>
  </si>
  <si>
    <t>Revenue from the rental of City parks.</t>
  </si>
  <si>
    <t>Total of all anticipated general fund revenue for FY.</t>
  </si>
  <si>
    <t>$5,000 for each of the five City Commissioner's is budgeted as part of the Commission's annual salary for their part-time service to the City of Buchanan.</t>
  </si>
  <si>
    <t>Cost for Commissioner fringe benefits (life insurance)</t>
  </si>
  <si>
    <t>For City marketing plans approved by the Commission, to include public outreach initiatives.</t>
  </si>
  <si>
    <t>Membership fees and dues for Commissioners to belong to various groups, including MML, Chamber of Commerce, etc.</t>
  </si>
  <si>
    <t>Expenses associated with Commissioner attendance at trainings and conferences, such as the MML Annual Conference, etc.</t>
  </si>
  <si>
    <t>Expenses related to public relations, to include promotion notices, holiday lighting and decorations, Tin Shop Theatre, Thrill on the Hill and/or other events, etc.</t>
  </si>
  <si>
    <t>Unanticipated miscellaneous expenses, as directed by the City Commission.</t>
  </si>
  <si>
    <t xml:space="preserve">Expenses related to the City's Channel 17  PEG programming, including equipment upgrades and content creation.  </t>
  </si>
  <si>
    <t>Expenses for office supplies for the City Manager and Community Development Director.</t>
  </si>
  <si>
    <t>Expenses related to recruitment and relocation of new City Manager and/or new Community Development Director and/or new City Manager Administrative Secretary.</t>
  </si>
  <si>
    <t>Costs of miscellaneous supplies for the City Manager, Community Development Director, and Adminstrative Secretary.</t>
  </si>
  <si>
    <t>Expenses for fringe benefits for the City Manager, Community Development Director, and Administrative Secretary (note that FY 20/21 included expenses for two managers for several months).</t>
  </si>
  <si>
    <t>Expenses for retirement costs for the City Manager, Community Development Director, and Administrative Secretary.  Note that retirement expenses are expected to increase dramatically in FY 21/22 due to changed actuarial assumptions by MERS.</t>
  </si>
  <si>
    <t>Postage expenses for the City Manager, Community Development Director, and Administrative Secretary.</t>
  </si>
  <si>
    <t>Expenses for contractual services, which are anticipated in FY 21/22 to include an independent contractor City Engineer and an independent contractor Market Master/Events Coordinator.</t>
  </si>
  <si>
    <t>Membership fees and dues payments for the City Manager, Community Development Director, Administrative Secretary, and Chamber Director/Mainstreet Manager.</t>
  </si>
  <si>
    <t>Expenses for the City Manager, Community Development Director, Administrative Secretary, and/or Chamber Director/Mainstreet Manager to attend conferences and trainings.</t>
  </si>
  <si>
    <t>City Manager car allowance of $350 per month, plus other travel reimbursements.</t>
  </si>
  <si>
    <t>Repair or maintenance of equipment for the City Manager, Community Development Director, Administrative Secretary, or Chamber Director/Mainstreet Manager.</t>
  </si>
  <si>
    <t xml:space="preserve">Miscelaneous expenses that may occur throughout the year, incurred by either the City Manager, Community Development Director, Administrative Secretary, or Chamber Director/Mainstreet Manager.  </t>
  </si>
  <si>
    <t>Total expenditures related to the City Manager's office, which includes expenditures for the Community Development Director, Administrative Secretary, and Chamber Director/Mainstreet Manager.</t>
  </si>
  <si>
    <t>25% of the Clerk's fringe benefit costs</t>
  </si>
  <si>
    <t>Expenditures on office supplies relating to the election.</t>
  </si>
  <si>
    <t>25% of the Clerk's annual wages, to compensate for the Clerk's time throughout the year working on election related activities.</t>
  </si>
  <si>
    <t>Election inspector wages and other related contractual expenditures.</t>
  </si>
  <si>
    <t>Expenses related to having the City Attorney serve on the City's Election Commission, which typically requires 3 meetings.</t>
  </si>
  <si>
    <t>Expenses for election training and related travel.</t>
  </si>
  <si>
    <t>Service fees for election equipment, including tabulator, automark, and qualified voter file computer hardware and software.</t>
  </si>
  <si>
    <t>Expenditures eligible for CTCL grant reimbursement.</t>
  </si>
  <si>
    <t>Expenses for legal notices and recordings related to the Clerk's provision of election services.</t>
  </si>
  <si>
    <t>Miscellaneous expenditures throughout the year related to elections.</t>
  </si>
  <si>
    <t>$1,000 set aside each year to plan for future election equipment replacement.</t>
  </si>
  <si>
    <t>Part-time Assessor's salary.</t>
  </si>
  <si>
    <t>Fringe benefits for the City's part-time Assessor.</t>
  </si>
  <si>
    <t>Office supply expenditures by the City Assessor.</t>
  </si>
  <si>
    <t>Pay for Assessor-related contractual services, including payment to members of the Board of Review, BS&amp;A Assessing software support services, etc.</t>
  </si>
  <si>
    <t>75% of the Clerk's annual salary (as 25% is allocated to the "Elections" portion of the budget).</t>
  </si>
  <si>
    <t>75% of the Clerk's fringe benefits.</t>
  </si>
  <si>
    <t>Office supply expenses incurred by the Clerk (not related to the election).</t>
  </si>
  <si>
    <t>Contractual services incurred by the Clerk, not related to the election.</t>
  </si>
  <si>
    <t>Legal fees incurred by the Clerk, not related to the election.</t>
  </si>
  <si>
    <t>Expenses related to the Clerk's non-election trainings and conferences.</t>
  </si>
  <si>
    <t>Travel expenses reimbursed to the Clerk for travel to non-election related trainings and conferences.</t>
  </si>
  <si>
    <t>Expenses for publication of notices of meetings, ordinances, recording fees, etc.</t>
  </si>
  <si>
    <t>Costs of the Clerk's non-election related membership fees and dues expenditures.</t>
  </si>
  <si>
    <t>Miscellaneous expenditures of the Clerk throughout the year that are not related to the election.</t>
  </si>
  <si>
    <t>$750 annual set aside for future ordinance supplementation supplies and codification expenses, to update the City's Code of Ordinances.</t>
  </si>
  <si>
    <t>Total expenses for the Clerk's office that are not related to the Election.</t>
  </si>
  <si>
    <t>Annual costs of fringe benefits for the Treasurer and Bookkeeper.</t>
  </si>
  <si>
    <t>Office supply expenditures for the Treasurer and Bookkeeper.</t>
  </si>
  <si>
    <t>Annual postage costs for the Treasurer and Bookkeeper.</t>
  </si>
  <si>
    <t>Expenses charged by the City's auditors.</t>
  </si>
  <si>
    <t>Costs of contractual services procured by the Treasurer and/or Bookkeeper.</t>
  </si>
  <si>
    <t>Expenses related to the attendance of conferences and/or trainings by the Treasurer and/or Bookkeeper.</t>
  </si>
  <si>
    <t>Travel expenses related to the Treasurer and/or Bookkeeper's attendance at conferences or trainings.</t>
  </si>
  <si>
    <t>Expenses related to employer required medical exams.</t>
  </si>
  <si>
    <t>Annual salary costs for both the City Treasurer and the City's Bookkeeper.  Treasurer calculated at $51,334 annual salary, Bookkeeper calculated at $17.23 per hour. [Treasurer salary calculated as midpoint between Step 2 Bookkeeper and advertised wage for Treasurer with 5 years experience].</t>
  </si>
  <si>
    <t>Total annual expenditures for the Treasurer's office, including Bookkeeper expenses.</t>
  </si>
  <si>
    <t>Miscellaneous expenditures throughout the year on City buildings or grounds.</t>
  </si>
  <si>
    <t>Contractual service expenses for work on City buildings or grounds.</t>
  </si>
  <si>
    <t>Communication utility service fees for city facilities.</t>
  </si>
  <si>
    <t>Fire and liability insurance premiums to provide coverage for city buildings and grounds.</t>
  </si>
  <si>
    <t>Other utility expenses for City buildings and grounds, including gas, electric, water, sewer, and refuse pickup.</t>
  </si>
  <si>
    <t>Maintenance expenses throughout the year on City buildings and grounds, including painting, HVAC, etc.</t>
  </si>
  <si>
    <t>Maintenance expenses for office equipment located in city buildings.</t>
  </si>
  <si>
    <t>Office equipment expenditures for City buildings or grounds.</t>
  </si>
  <si>
    <t>Miscellaneous expenditures on supplies throughout the year on City buildings or grounds.</t>
  </si>
  <si>
    <t>Capital Outlay for City buildings or grounds.</t>
  </si>
  <si>
    <t>Zoning expenses related to City buildings or grounds.</t>
  </si>
  <si>
    <t>Total annual expenditures related to City buildings or grounds.</t>
  </si>
  <si>
    <t>Capital Outlay for City rental properties.</t>
  </si>
  <si>
    <t>Contractual service expenses related to City rental properties.</t>
  </si>
  <si>
    <t>Fire and liability insurance premiums for City rental properties.</t>
  </si>
  <si>
    <t>Annual utility expenditures for City rental properties.</t>
  </si>
  <si>
    <t>Maintenance expenditures for buildings that are City rentals.</t>
  </si>
  <si>
    <t>Miscellaneous expenditures throughout the year related to City rental properties.</t>
  </si>
  <si>
    <t>Total annual expenditures related to the City's rental properties.</t>
  </si>
  <si>
    <t>Alarm monitoring expenses for Pear's Mill</t>
  </si>
  <si>
    <t>Telephone, internet, and cable bills for Pear's Mill.</t>
  </si>
  <si>
    <t>Fire and liability insurance premiums for Pear's Mill.</t>
  </si>
  <si>
    <t>Utilities for Pear's Mill.</t>
  </si>
  <si>
    <t>Maintenance of the building and grounds at Pear's Mill.</t>
  </si>
  <si>
    <t>$3,000 annual transfer to Capital Projects fund for future repairs to the Pear's Mill, as needed.</t>
  </si>
  <si>
    <t>Total annual expenditures related to the Pear's Mill.</t>
  </si>
  <si>
    <t>Miscellaneous expenses throughout the year for Pear's Mill, to include $5,000 payment to Buchanan Historic Preservation Society for programming and promotions.</t>
  </si>
  <si>
    <t>Miscellaneous expenses throughout the year related to the Farmer's Market.</t>
  </si>
  <si>
    <t>Fire &amp; Liability insurance premiums related to the Farmer's Market.</t>
  </si>
  <si>
    <t>Utility expenses for the Farmer's Market.</t>
  </si>
  <si>
    <t>Buildings and grounds maintenance for the Farmer's Market.</t>
  </si>
  <si>
    <t>Miscellaneous expenses throughout the year related to the Common.</t>
  </si>
  <si>
    <t>Fire and liability insurance annual premiums for the Common.</t>
  </si>
  <si>
    <t>Utility expenditures throughout the year for the Common.</t>
  </si>
  <si>
    <t>Maintenance expenses for the buildings and grounds at the Common.</t>
  </si>
  <si>
    <t>Transfer to Capital Projects for future buildings repairs at the Common.</t>
  </si>
  <si>
    <t>Total annual expenditures related to the Common.</t>
  </si>
  <si>
    <t>Building and ground maintenance expenses for Harger Park.</t>
  </si>
  <si>
    <t>Total annual expenditures for Harger Park.</t>
  </si>
  <si>
    <t>Cemetery salary and wages.</t>
  </si>
  <si>
    <t>Cemetery salary and wages for overtime.</t>
  </si>
  <si>
    <t>Part-time seasonal help salary and wages for cemetery.</t>
  </si>
  <si>
    <t>Fringe benefits for cemetery workers.</t>
  </si>
  <si>
    <t>Gas and oil costs for cemetery work.</t>
  </si>
  <si>
    <t>Miscellaneous supplies for cemetery work.</t>
  </si>
  <si>
    <t>Uniforms for cemetery workers.</t>
  </si>
  <si>
    <t>Contractual services expenditures related to cemetery.</t>
  </si>
  <si>
    <t>Memberships and dues for cemetery workers.</t>
  </si>
  <si>
    <t>Telephone, internet, and cable expenses related to the cemetery.</t>
  </si>
  <si>
    <t>Fire and liability insurance premiums related to the cemetery.</t>
  </si>
  <si>
    <t>Utilitiy expenses related to the cemetery.</t>
  </si>
  <si>
    <t>Building maintenance expenses for the cemetery.</t>
  </si>
  <si>
    <t>Grounds maintenance expenses for the cemetery.</t>
  </si>
  <si>
    <t>Equipment expenses for the cemetery.</t>
  </si>
  <si>
    <t>Office equipment expenses for the cemetery.</t>
  </si>
  <si>
    <t>Vehicle expenses for the cemetery.</t>
  </si>
  <si>
    <t>Medical exams for cemetery workers.</t>
  </si>
  <si>
    <t>Miscellaneous expenditures throughout the year related to the cemetery.</t>
  </si>
  <si>
    <t>$5,500 annual transfer to the Equipment Reserve fund for use on future equipment purchases, including $1,000 for a future truck purchase; $500 for a future Bobcat/Backhoe purchase; $1,000 for a Tower Truck purchase; $500 for a Bobcat, $1,000 for a Toolcat; and $500 for a chipper.</t>
  </si>
  <si>
    <t>$10,600 annual Capital Outlay for purchases.</t>
  </si>
  <si>
    <t>Total Annual Expenditures related to the Cemetery.</t>
  </si>
  <si>
    <t>Expenditures on over-time for police, including overtime for one additional officer in FY 21/22.</t>
  </si>
  <si>
    <t>Part-time wage expenditures for police officers.</t>
  </si>
  <si>
    <t>Expenses for part-time code enforcement officers.</t>
  </si>
  <si>
    <t>Annual costs for the fringe benefits for employees of the City Police Department.</t>
  </si>
  <si>
    <t>Office supply expenditures for the police department.</t>
  </si>
  <si>
    <t>Gas and oil expenses for the PD.</t>
  </si>
  <si>
    <t>Miscellaneous supplies purchased throughout the year for use by the PD.</t>
  </si>
  <si>
    <t>Expenditures for uniforms for part-time officers.</t>
  </si>
  <si>
    <t>Expenditures for uniforms for full-time officers.</t>
  </si>
  <si>
    <t>Uniform cleaning expenditures for police officers.</t>
  </si>
  <si>
    <t>Contractual service expenditures related to the police department.</t>
  </si>
  <si>
    <t>Expenses for reserve training for the PD.</t>
  </si>
  <si>
    <t>Expenses for equipment for the PD reserves.</t>
  </si>
  <si>
    <t>Legal fees expended by the PD.</t>
  </si>
  <si>
    <t>Radio maintenance fees for the PD.</t>
  </si>
  <si>
    <t>Telephone, internet, and cable expenses incurred by the PD.</t>
  </si>
  <si>
    <t>Expenses related to sending police staff to conferences and trainings.</t>
  </si>
  <si>
    <t>Travel expenses for sending police staff to conferences, trainings, and other locations.</t>
  </si>
  <si>
    <t>Expenses related to community policing efforts.</t>
  </si>
  <si>
    <t>Fire and liability insurance premiums for the PD.</t>
  </si>
  <si>
    <t>Costs for the supplies for and use of the target range by the PD.</t>
  </si>
  <si>
    <t>Utlity expenses incurred by the PD.</t>
  </si>
  <si>
    <t>Building maintenance for the PD.</t>
  </si>
  <si>
    <t>Equipment maintenance costs for the PD.</t>
  </si>
  <si>
    <t>Maintenance costs for PD office equipment.</t>
  </si>
  <si>
    <t>Vehicle maintenance costs for police vehicles.</t>
  </si>
  <si>
    <t>Expenditures on books and magazines for the PD.</t>
  </si>
  <si>
    <t>Education and training expenses for the PD.</t>
  </si>
  <si>
    <t>Medical exams for PD staff.</t>
  </si>
  <si>
    <t>Miscellaneous expenditures throughout the year by the PD.</t>
  </si>
  <si>
    <t>DARE program expenditures.</t>
  </si>
  <si>
    <t>Annual transfer for the building reserve for future building expenses.</t>
  </si>
  <si>
    <t>Annual transfer to the Equipment Reserve for future equipment purchases.</t>
  </si>
  <si>
    <t>Capital Outlay for the PD.</t>
  </si>
  <si>
    <t>Capital lease payments for the PD.</t>
  </si>
  <si>
    <t>Total annual expenditures for the Buchanan City Police Department.</t>
  </si>
  <si>
    <t>Salaries for entire full-time police force staff.  This amount is increased for FY 21/22 to include costs of one additional police officer dedicated to patrolling the downtown at a salary of $46,668 as per the Union contract.  Also includes the following, as per proposed new contract: 3% across the board raises, paid FTO (field training officer), $200 annual boot allowance, $500 each hazard pay bonus, and $500 each bonus for proof of vaccination.</t>
  </si>
  <si>
    <t>Wages for crossing guards.</t>
  </si>
  <si>
    <t>Fringe benefit costs for crossing guards.</t>
  </si>
  <si>
    <t>Miscellaneous supply costs for crossig guards.</t>
  </si>
  <si>
    <t>Total annual expenditures for crossing guards.</t>
  </si>
  <si>
    <t>Wages for vounteer firefighters.</t>
  </si>
  <si>
    <t>Fringe benefit expenditures for FD.</t>
  </si>
  <si>
    <t>Office supply expeses for FD.</t>
  </si>
  <si>
    <t>Gas and oil expenses for FD.</t>
  </si>
  <si>
    <t>Miscellaneous supply expenditures for FD.</t>
  </si>
  <si>
    <t>Inform expenses for FD.</t>
  </si>
  <si>
    <t>Contractual services expenditures for FD.</t>
  </si>
  <si>
    <t>Membership and dues expenses for FD.</t>
  </si>
  <si>
    <t>Radio maintenance expenses for FD.</t>
  </si>
  <si>
    <t>Equipment testing expenses for FD.</t>
  </si>
  <si>
    <t>Telephone, internet, and cable expenditures for FD.</t>
  </si>
  <si>
    <t>Conference and workshop attendence expenses for FD.</t>
  </si>
  <si>
    <t>Fire and liablity insurance premiums for FD.</t>
  </si>
  <si>
    <t>Utility costs for FD.</t>
  </si>
  <si>
    <t>Building maintenance expenditures for FD.</t>
  </si>
  <si>
    <t>Equipment maintenance expenditures for FD.</t>
  </si>
  <si>
    <t>Office equipment expenditures for FD.</t>
  </si>
  <si>
    <t>Vehicle maintenance expenditures for FD.</t>
  </si>
  <si>
    <t>Book and magazine expenditures for FD.</t>
  </si>
  <si>
    <t>Education and training expenditures for FD.</t>
  </si>
  <si>
    <t>Medical exam costs for FD staff.</t>
  </si>
  <si>
    <t>Miscellaneous expenditures throughout the year by the FD.</t>
  </si>
  <si>
    <t>Annual transfer to the Building Reserve on behalf of the FD for future projects.</t>
  </si>
  <si>
    <t>Transfer to the Equipment Reserve on behalf of the FD.</t>
  </si>
  <si>
    <t>FD Capital Outlay.</t>
  </si>
  <si>
    <t>Total annual expenditures for the Buchanan Fire Department.</t>
  </si>
  <si>
    <t>Pay for full-time building inspector (we currently do not have a full-time building inspector, just a part-time inspector, Guy Lewis).</t>
  </si>
  <si>
    <t>Pay for part-time building inspector, which includes an increase in hours for FY 21/22.</t>
  </si>
  <si>
    <t>Fringe benefits for building inspector.</t>
  </si>
  <si>
    <t>Office supplies for use by building inspector.</t>
  </si>
  <si>
    <t>Postage used by building inspector.</t>
  </si>
  <si>
    <t>Legal fees incurred by the office of the Building Inspector.</t>
  </si>
  <si>
    <t>Memberships and dues for the Building Inspector and/or Rental Inspector(s).</t>
  </si>
  <si>
    <t>Telephone, internet, and cable expenditures for the office of the building inspector.</t>
  </si>
  <si>
    <t>Expenses related to conferences and workshops for the building inspector and/or rental inspector(s).</t>
  </si>
  <si>
    <t>Marihuana inspection expenditures by the building inspector.</t>
  </si>
  <si>
    <t>914.000  MARIHUANA</t>
  </si>
  <si>
    <t>Utility expenses incurred by the office of the building inspector.</t>
  </si>
  <si>
    <t>Maintenance of office equipment expenses incurred by the office of the building inspector.</t>
  </si>
  <si>
    <t>Book and magazine expenditures  by the office of the building inspector.</t>
  </si>
  <si>
    <t>Total annual expenditures by the Office of the Building Inspector.</t>
  </si>
  <si>
    <t>Full-time public works wage expenditures, calculated as 0.08 for public safety director and 0.40 for other public works equipment operators.  Pro-rated in this fashion as remaining costs are spread throughout other areas of the budget where DPW performs work, such as Major and Local Streets, etc.</t>
  </si>
  <si>
    <t>Overtime wages for DPW, prorated.</t>
  </si>
  <si>
    <t>Fringe benefits for DPW, prorated.</t>
  </si>
  <si>
    <t>Gas and oil costs for DPW.</t>
  </si>
  <si>
    <t>Miscellaneous supplies for DPW.</t>
  </si>
  <si>
    <t>Uniform expenses for DPW.</t>
  </si>
  <si>
    <t>Contractual services expenditures for DPW.</t>
  </si>
  <si>
    <t>Telephone, internet, and cable expenditures for DPW.</t>
  </si>
  <si>
    <t>Conferences and workshop expenditures for DPW.</t>
  </si>
  <si>
    <t>Fire &amp; Liability premium insurance expenditures for DPW.</t>
  </si>
  <si>
    <t>Utility expenditures for DPW facility.</t>
  </si>
  <si>
    <t>Street lighting expenditures.</t>
  </si>
  <si>
    <t>Building maintenance expenditures for DPW.</t>
  </si>
  <si>
    <t>Grounds maintenance expenditures for DPW.</t>
  </si>
  <si>
    <t>Equipment maintenance expenditures for DPW.</t>
  </si>
  <si>
    <t>Vehicle maintenance expenditures for DPW.</t>
  </si>
  <si>
    <t>Set aside for new DPW building.</t>
  </si>
  <si>
    <t>Stormwater Phase II expenditures.</t>
  </si>
  <si>
    <t>Medical exam costs for DPW workers.</t>
  </si>
  <si>
    <t>Miscellaneous expenditures throughout the year for DPW.</t>
  </si>
  <si>
    <t>Interest on annual loan payment to Oakridge Cemetery.</t>
  </si>
  <si>
    <t>$6,000 annual transfer to Equipment Reserve.</t>
  </si>
  <si>
    <t>Annual capital reserve transfer.</t>
  </si>
  <si>
    <t>DPW Capital Outlay.</t>
  </si>
  <si>
    <t>Total annual expenditures for Buchanan Department of Public Works.</t>
  </si>
  <si>
    <t>Pay for temporary part-time seasonal workers to assist in maintaining City parks and McCoy's Creek Trail.</t>
  </si>
  <si>
    <t>Fringe benefit expenditures for part-time seasonal workers assisting in maintaining City parks and McCoy's Creek trail.</t>
  </si>
  <si>
    <t>Expenditures on miscellaneous supplies by BARB.</t>
  </si>
  <si>
    <t>Contractual service expenditures related to BARB.</t>
  </si>
  <si>
    <t>Conference and workshop expenditures related to BARB.</t>
  </si>
  <si>
    <t>Miscellaneous expenses related to BARB.</t>
  </si>
  <si>
    <t>Total annual expenditure for the Buchanan Area Recreation Board.</t>
  </si>
  <si>
    <t>Contingency for insurance settlements to cover the deductible portion $1,000 per claim of the City's general liablility insurance coverage.</t>
  </si>
  <si>
    <t>Contingency for delinquent real property taxes to cover an annual payment made to the Berrien County Treasurer to reimburse the County Delinquent Tax Revolving Fund for delinquent property taxes assigned to that fund (and reimbursed by that fund to the City).  While most of these delinquent taxes are ultimately collected by the County, those that remain uncollected after a three-year period are then billed back to the City.</t>
  </si>
  <si>
    <t>Total annual miscellaneous costs/transfer budget expenditures.</t>
  </si>
  <si>
    <t>Project expenses related to the Redbud City Center.</t>
  </si>
  <si>
    <t xml:space="preserve">Legal fees related to the discharge of services by the City Commission, or for legal projects or initiatives as directed by the Commission.  </t>
  </si>
  <si>
    <t>Revenue received from the sale of various pieces of equipment and other items no longer needed by the City, including real property.</t>
  </si>
  <si>
    <t>Receipt of miscellaneous revenue, including donations received for trail p rojects, federal stimulus monies, etc.</t>
  </si>
  <si>
    <t>Payment to City of Niles.</t>
  </si>
  <si>
    <t>103. Capital Projects</t>
  </si>
  <si>
    <t>Expenditures Acct. Number</t>
  </si>
  <si>
    <t>Description</t>
  </si>
  <si>
    <t>Reserve/Balances Acct. Number</t>
  </si>
  <si>
    <t>103-000.000-970.004</t>
  </si>
  <si>
    <t>Fire Department Expenses</t>
  </si>
  <si>
    <t>103-000.000-390.001</t>
  </si>
  <si>
    <t>Fire Department Equipment</t>
  </si>
  <si>
    <t>103-000.000-390.025</t>
  </si>
  <si>
    <t>Fire Dep. - Building Reserve</t>
  </si>
  <si>
    <t>103-000.000-970.006</t>
  </si>
  <si>
    <t>Dept. of Public Works Expenses</t>
  </si>
  <si>
    <t>103-000.000-390.008</t>
  </si>
  <si>
    <t>DPW Truck Reserve</t>
  </si>
  <si>
    <t>103-000.000-390.026</t>
  </si>
  <si>
    <t>DPW - Building Reserve</t>
  </si>
  <si>
    <t>103-000.000-970.007</t>
  </si>
  <si>
    <t>Park &amp; Recreation Expenses</t>
  </si>
  <si>
    <t>103-000.000-390.012</t>
  </si>
  <si>
    <t>Park &amp; Recreation</t>
  </si>
  <si>
    <t>103-000.000-390.051</t>
  </si>
  <si>
    <t>Kathryn Park Upgrades</t>
  </si>
  <si>
    <t>103-000.000-970.011</t>
  </si>
  <si>
    <t>City Hall Computer Expenses</t>
  </si>
  <si>
    <t>103-000.000-390.029</t>
  </si>
  <si>
    <t>Public Broadcasting - Channel 12</t>
  </si>
  <si>
    <t>103-000.000-970.016</t>
  </si>
  <si>
    <t>Police Department Expenditures</t>
  </si>
  <si>
    <t>103-000.000-390.036</t>
  </si>
  <si>
    <t>Police Equipment</t>
  </si>
  <si>
    <t>103-000.000-390.068</t>
  </si>
  <si>
    <t>Police Building</t>
  </si>
  <si>
    <t>103-000.000-970.017</t>
  </si>
  <si>
    <t>City Manager Legal Expenses</t>
  </si>
  <si>
    <t>103-000.000-390.032</t>
  </si>
  <si>
    <t>103-000.000-970.018</t>
  </si>
  <si>
    <t>City Clerk- Codification</t>
  </si>
  <si>
    <t>103-000.000-390.011</t>
  </si>
  <si>
    <t>City Clerk - Ordinances</t>
  </si>
  <si>
    <t>103-000.000-970.020</t>
  </si>
  <si>
    <t>DDA Incentive Expenses</t>
  </si>
  <si>
    <t>103-000.000-390.003</t>
  </si>
  <si>
    <t>DDA Incentive Program (B2B)</t>
  </si>
  <si>
    <t>103-000.000-970.022</t>
  </si>
  <si>
    <t>Treasurer Audit &amp; Equipment</t>
  </si>
  <si>
    <t>103-000.000-390.033</t>
  </si>
  <si>
    <t>Treasurer - Audit &amp; Office Equip.</t>
  </si>
  <si>
    <t>103-000.000-970.023</t>
  </si>
  <si>
    <t>Old City Hall Improvements</t>
  </si>
  <si>
    <t>103-000.000-390.013</t>
  </si>
  <si>
    <t>Old City Hall Improvemnts</t>
  </si>
  <si>
    <t>103-000.000-970.031</t>
  </si>
  <si>
    <t>Trail Grant Expenditures</t>
  </si>
  <si>
    <t>103-000.000-390.035</t>
  </si>
  <si>
    <t>City Circle Trailway</t>
  </si>
  <si>
    <t>103-000.000-970.038</t>
  </si>
  <si>
    <t>City Hall Improvements</t>
  </si>
  <si>
    <t>103-000.000-390.018</t>
  </si>
  <si>
    <t>103-000.000-970.039</t>
  </si>
  <si>
    <t>Cemetery Equipment</t>
  </si>
  <si>
    <t>103-000.000-390.030</t>
  </si>
  <si>
    <t>Cemetery - Equipment</t>
  </si>
  <si>
    <t>103-000.000-970.045</t>
  </si>
  <si>
    <t>Art Center Escrow</t>
  </si>
  <si>
    <t>103-000.000-390.050</t>
  </si>
  <si>
    <t>Art Center Lease Payments</t>
  </si>
  <si>
    <t>103-000.000-970.046</t>
  </si>
  <si>
    <t>DDA Special Projects</t>
  </si>
  <si>
    <t>103-000.000-390.037</t>
  </si>
  <si>
    <t>Mill Alley Restoration</t>
  </si>
  <si>
    <t>103-000.000-390.038</t>
  </si>
  <si>
    <t>UP/DT Streetscape Expansion</t>
  </si>
  <si>
    <t>103-000.000-390.052</t>
  </si>
  <si>
    <t>DDA - Buchanan Common</t>
  </si>
  <si>
    <t>103-000.000-390.053</t>
  </si>
  <si>
    <t>DDA - Pears Mill</t>
  </si>
  <si>
    <t>103-000.000-390.056</t>
  </si>
  <si>
    <t>DDA - County Loan</t>
  </si>
  <si>
    <t>103-000.000-970.047</t>
  </si>
  <si>
    <t>Tax Chargebacks</t>
  </si>
  <si>
    <t>103-000.000-390.019</t>
  </si>
  <si>
    <t>Delinq. Taxes / County Chargeback</t>
  </si>
  <si>
    <t>Zoning Expenditures</t>
  </si>
  <si>
    <t>103-000.000-390.021</t>
  </si>
  <si>
    <t>Building Inspector - Equipment</t>
  </si>
  <si>
    <t>103-000.000-981.000</t>
  </si>
  <si>
    <t>City Clerk - Computer</t>
  </si>
  <si>
    <t>103-000.000-390.024</t>
  </si>
  <si>
    <t>City Clerk - Equipment</t>
  </si>
  <si>
    <t>103-000.000-983.000</t>
  </si>
  <si>
    <t>Assessor - Equipment</t>
  </si>
  <si>
    <t>103-000.000-390.023</t>
  </si>
  <si>
    <t>Large increase</t>
  </si>
  <si>
    <t xml:space="preserve">Plante &amp; Moran </t>
  </si>
  <si>
    <t>Clerck will have expenses in June</t>
  </si>
  <si>
    <t>Expense against the grant money</t>
  </si>
  <si>
    <t xml:space="preserve">Expense against the CRLGG grant </t>
  </si>
  <si>
    <t>Reversed accrual</t>
  </si>
  <si>
    <t>706.004 SALARIES - TEMPORARY</t>
  </si>
  <si>
    <t>Need more detail - has to be an error in reporting</t>
  </si>
  <si>
    <t>103-000.000-974.000</t>
  </si>
  <si>
    <t>404.000 MISCELLANEOUS INCOME</t>
  </si>
  <si>
    <t>Reverse a cash postings error</t>
  </si>
  <si>
    <t>Fund Balance Information</t>
  </si>
  <si>
    <t>6/30/2020 Nonspendable</t>
  </si>
  <si>
    <t>6/30/2020 Restricted</t>
  </si>
  <si>
    <t>6/30/2020 Committed</t>
  </si>
  <si>
    <t>6/30/2020 Assigned</t>
  </si>
  <si>
    <t>6/30/2020 Unassigned</t>
  </si>
  <si>
    <t>6/30/2020 Total Fund Balance</t>
  </si>
  <si>
    <t>-</t>
  </si>
  <si>
    <t>2021 Amended Budgeted Change in Fund Balance</t>
  </si>
  <si>
    <t>6/30/2021 Estimated Total Fund  Balance</t>
  </si>
  <si>
    <t>6/30/2021 Estimated Total Unassigned</t>
  </si>
  <si>
    <t>6/30/2020 Net Investment in Capital Assets</t>
  </si>
  <si>
    <t>6/30/2020 Unrestricted</t>
  </si>
  <si>
    <t>6/30/2020 Net Position</t>
  </si>
  <si>
    <t>2021 YTD Change in Net Position</t>
  </si>
  <si>
    <t>6/30/2021 Estimated Total Net Postion</t>
  </si>
  <si>
    <t>6/30/2021 Total Unrestricted Net Position</t>
  </si>
  <si>
    <t>6/30/2020    Total Fund Balance</t>
  </si>
  <si>
    <t xml:space="preserve">Employees who lef the City prior to July 1, 1988 are provided with City paid health insurance coverage from this line item, as per previous employment policies.  </t>
  </si>
  <si>
    <t>For contractual services, as approved by the Commission, to include strategic plan visioning sessions, etc.  Includes an $8,000 payment to the Performing Arts Commission as payment for services rendered operating the Tin Shop Theatre and providing youth theatre programming.  Also to include a $5,000 payment to the Friends of the McCoy Creek Trail for services rendered improving the trails, as well as a $5,000 payment to the Buchanan Tree Friends for services rendered protecting Buchanan's treescape.</t>
  </si>
  <si>
    <t>Expenses related to grant writing and other special projects, as directed by the City Commission.  This section will also include City Commission priority initiatives, as identified in the priority setting workshop, which sets aside funds for use by the Community Development Director towards a variety of economic development programs, including facade grants, job creation incentives, residential housing improvement grants, and more, including Mill Alley and other Andrews University implementation projects.</t>
  </si>
  <si>
    <t>Expenses related to COVID-19 which are chargeable for reimbursement under the "CARES Act" grants and other state grants.  The negative figure in FY 20/21 represents an allowable recording of revenues in an expenditure line to represent the receipt of the grant funds, which covered the expenditures.</t>
  </si>
  <si>
    <t>Total of City Commmission Expenditures.  The negative number in FY 20/21 represents an allowable recording of revenues in an expenditure line to represent the receipt of grant funds, which covered the expenditures.</t>
  </si>
  <si>
    <t>Includes expenditures related to the City Manager's annual salary ($85,000 for FY 20/21 and $88,000 for FY 21/22), (note that the 20/21 FY included salaries for two managers for several months, and payouts for retiring Manager Marx.  Also includes the Development Director's pay ($75,000 salary + $10,000 annual bonus), pay for City Manager's Administrative Secretary ($20.00 / hour), and pay for a new Chamber Director/Mainstreet Manager position at $45,000 per year.</t>
  </si>
  <si>
    <t>Revenue collected from various permits issued by the City, including zoning fees, site plan permits, and entertainment permits.  Also, new in FY 21/22, also to include rental inspection permit fees estimated at $36,000 annually.</t>
  </si>
  <si>
    <t>Contractual service expenditures related to the office of the building inspector.  For FY 21/22 this is to include indpendent contractor position(s) for a new rental inspection program, of which $11,000 is budgeted under City Manager budget, as the new program is an initiative of the city manager.</t>
  </si>
  <si>
    <t>Legal fees paid to the City Attorney for services directed by the City Manager, the Community Development Director, or the Mainstreet Manager.  Also $11,00 of the total $36,000 for rental inspection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</si>
</sst>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0"/>
      <color indexed="8"/>
      <name val="ARIAL"/>
      <charset val="1"/>
    </font>
    <font>
      <sz val="10"/>
      <color indexed="8"/>
      <name val="ARIAL"/>
      <charset val="1"/>
    </font>
    <font>
      <sz val="10"/>
      <color indexed="8"/>
      <name val="Arial"/>
      <family val="2"/>
    </font>
    <font>
      <b/>
      <sz val="10"/>
      <color indexed="8"/>
      <name val="ARIAL"/>
      <family val="2"/>
    </font>
    <font>
      <b/>
      <sz val="11"/>
      <color indexed="8"/>
      <name val="Arial"/>
      <family val="2"/>
    </font>
    <font>
      <sz val="11"/>
      <color indexed="8"/>
      <name val="Arial"/>
      <family val="2"/>
    </font>
    <font>
      <b/>
      <sz val="12"/>
      <color indexed="8"/>
      <name val="Arial"/>
      <family val="2"/>
    </font>
    <font>
      <sz val="12"/>
      <color indexed="8"/>
      <name val="Arial"/>
      <family val="2"/>
    </font>
    <font>
      <i/>
      <sz val="10"/>
      <color indexed="8"/>
      <name val="ARIAL"/>
      <family val="2"/>
    </font>
    <font>
      <sz val="10"/>
      <color indexed="8"/>
      <name val="ARIAL"/>
      <family val="2"/>
    </font>
    <font>
      <i/>
      <sz val="12"/>
      <color indexed="8"/>
      <name val="Arial"/>
      <family val="2"/>
    </font>
    <font>
      <b/>
      <i/>
      <sz val="12"/>
      <color indexed="8"/>
      <name val="Arial"/>
      <family val="2"/>
    </font>
    <font>
      <i/>
      <sz val="14"/>
      <color indexed="8"/>
      <name val="Arial"/>
      <family val="2"/>
    </font>
    <font>
      <b/>
      <i/>
      <sz val="14"/>
      <color indexed="8"/>
      <name val="Arial"/>
      <family val="2"/>
    </font>
    <font>
      <b/>
      <i/>
      <u/>
      <sz val="12"/>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top"/>
    </xf>
    <xf numFmtId="43" fontId="2" fillId="0" borderId="0" applyFont="0" applyFill="0" applyBorder="0" applyAlignment="0" applyProtection="0">
      <alignment vertical="top"/>
    </xf>
  </cellStyleXfs>
  <cellXfs count="102">
    <xf numFmtId="0" fontId="0" fillId="0" borderId="0" xfId="0">
      <alignment vertical="top"/>
    </xf>
    <xf numFmtId="0" fontId="1" fillId="0" borderId="0" xfId="0" applyFont="1">
      <alignment vertical="top"/>
    </xf>
    <xf numFmtId="4" fontId="1" fillId="0" borderId="0" xfId="0" applyNumberFormat="1" applyFont="1">
      <alignment vertical="top"/>
    </xf>
    <xf numFmtId="0" fontId="3" fillId="0" borderId="0" xfId="0" applyFont="1" applyAlignment="1">
      <alignment horizontal="center" vertical="top" wrapText="1"/>
    </xf>
    <xf numFmtId="0" fontId="3" fillId="0" borderId="0" xfId="0" applyFont="1">
      <alignment vertical="top"/>
    </xf>
    <xf numFmtId="4" fontId="1" fillId="0" borderId="1" xfId="0" applyNumberFormat="1" applyFont="1" applyBorder="1">
      <alignment vertical="top"/>
    </xf>
    <xf numFmtId="4" fontId="1" fillId="0" borderId="2" xfId="0" applyNumberFormat="1" applyFont="1" applyBorder="1">
      <alignment vertical="top"/>
    </xf>
    <xf numFmtId="4" fontId="1" fillId="0" borderId="0" xfId="0" applyNumberFormat="1" applyFont="1" applyBorder="1">
      <alignment vertical="top"/>
    </xf>
    <xf numFmtId="0" fontId="2" fillId="0" borderId="0" xfId="0" applyFont="1">
      <alignment vertical="top"/>
    </xf>
    <xf numFmtId="4" fontId="2" fillId="0" borderId="0" xfId="0" applyNumberFormat="1" applyFont="1">
      <alignment vertical="top"/>
    </xf>
    <xf numFmtId="4" fontId="2" fillId="0" borderId="1" xfId="0" applyNumberFormat="1" applyFont="1" applyBorder="1">
      <alignment vertical="top"/>
    </xf>
    <xf numFmtId="1" fontId="0" fillId="0" borderId="0" xfId="0" applyNumberFormat="1">
      <alignment vertical="top"/>
    </xf>
    <xf numFmtId="1" fontId="8" fillId="0" borderId="0" xfId="0" applyNumberFormat="1" applyFont="1">
      <alignment vertical="top"/>
    </xf>
    <xf numFmtId="1" fontId="3" fillId="0" borderId="0" xfId="0" applyNumberFormat="1" applyFont="1">
      <alignment vertical="top"/>
    </xf>
    <xf numFmtId="1" fontId="6" fillId="0" borderId="0" xfId="0" applyNumberFormat="1" applyFont="1" applyAlignment="1">
      <alignment horizontal="center" vertical="center" wrapText="1"/>
    </xf>
    <xf numFmtId="1" fontId="6" fillId="0" borderId="0" xfId="0" applyNumberFormat="1" applyFont="1" applyAlignment="1">
      <alignment vertical="center"/>
    </xf>
    <xf numFmtId="1" fontId="6" fillId="0" borderId="0" xfId="0" applyNumberFormat="1" applyFont="1" applyBorder="1" applyAlignment="1">
      <alignment vertical="center"/>
    </xf>
    <xf numFmtId="164" fontId="6" fillId="0" borderId="0" xfId="1" applyNumberFormat="1" applyFont="1" applyAlignment="1">
      <alignment horizontal="center" vertical="top" wrapText="1"/>
    </xf>
    <xf numFmtId="164" fontId="7" fillId="0" borderId="0" xfId="1" applyNumberFormat="1" applyFont="1">
      <alignment vertical="top"/>
    </xf>
    <xf numFmtId="164" fontId="7" fillId="0" borderId="2" xfId="1" applyNumberFormat="1" applyFont="1" applyBorder="1">
      <alignment vertical="top"/>
    </xf>
    <xf numFmtId="164" fontId="6" fillId="0" borderId="0" xfId="1" applyNumberFormat="1" applyFont="1" applyAlignment="1">
      <alignment horizontal="center" vertical="center" wrapText="1"/>
    </xf>
    <xf numFmtId="164" fontId="6" fillId="0" borderId="0" xfId="1" applyNumberFormat="1" applyFont="1" applyAlignment="1">
      <alignment vertical="center"/>
    </xf>
    <xf numFmtId="164" fontId="6" fillId="0" borderId="2" xfId="1" applyNumberFormat="1" applyFont="1" applyBorder="1" applyAlignment="1">
      <alignment vertical="center"/>
    </xf>
    <xf numFmtId="0" fontId="10" fillId="0" borderId="0" xfId="0" applyFont="1">
      <alignment vertical="top"/>
    </xf>
    <xf numFmtId="164" fontId="10" fillId="0" borderId="1" xfId="1" applyNumberFormat="1" applyFont="1" applyBorder="1">
      <alignment vertical="top"/>
    </xf>
    <xf numFmtId="164" fontId="11" fillId="0" borderId="1" xfId="1" applyNumberFormat="1" applyFont="1" applyBorder="1" applyAlignment="1">
      <alignment vertical="center"/>
    </xf>
    <xf numFmtId="1" fontId="11" fillId="0" borderId="0" xfId="0" applyNumberFormat="1" applyFont="1" applyBorder="1" applyAlignment="1">
      <alignment vertical="center"/>
    </xf>
    <xf numFmtId="1" fontId="10" fillId="0" borderId="0" xfId="0" applyNumberFormat="1" applyFont="1">
      <alignment vertical="top"/>
    </xf>
    <xf numFmtId="0" fontId="8" fillId="0" borderId="0" xfId="0" applyFont="1">
      <alignment vertical="top"/>
    </xf>
    <xf numFmtId="164" fontId="10" fillId="0" borderId="0" xfId="1" applyNumberFormat="1" applyFont="1">
      <alignment vertical="top"/>
    </xf>
    <xf numFmtId="164" fontId="11" fillId="0" borderId="0" xfId="1" applyNumberFormat="1" applyFont="1" applyAlignment="1">
      <alignment vertical="center"/>
    </xf>
    <xf numFmtId="1" fontId="11" fillId="0" borderId="0" xfId="0" applyNumberFormat="1" applyFont="1" applyAlignment="1">
      <alignment vertical="center"/>
    </xf>
    <xf numFmtId="0" fontId="12" fillId="0" borderId="0" xfId="0" applyFont="1">
      <alignment vertical="top"/>
    </xf>
    <xf numFmtId="164" fontId="12" fillId="0" borderId="1" xfId="1" applyNumberFormat="1" applyFont="1" applyBorder="1">
      <alignment vertical="top"/>
    </xf>
    <xf numFmtId="164" fontId="13" fillId="0" borderId="1" xfId="1" applyNumberFormat="1" applyFont="1" applyBorder="1" applyAlignment="1">
      <alignment vertical="center"/>
    </xf>
    <xf numFmtId="1" fontId="13" fillId="0" borderId="0" xfId="0" applyNumberFormat="1" applyFont="1" applyBorder="1" applyAlignment="1">
      <alignment vertical="center"/>
    </xf>
    <xf numFmtId="1" fontId="12" fillId="0" borderId="0" xfId="0" applyNumberFormat="1" applyFont="1">
      <alignment vertical="top"/>
    </xf>
    <xf numFmtId="0" fontId="4" fillId="0" borderId="0" xfId="0" applyFont="1" applyAlignment="1">
      <alignment horizontal="center" vertical="top" wrapText="1"/>
    </xf>
    <xf numFmtId="0" fontId="5" fillId="0" borderId="0" xfId="0" applyFont="1">
      <alignment vertical="top"/>
    </xf>
    <xf numFmtId="0" fontId="6" fillId="0" borderId="0" xfId="0" applyFont="1" applyAlignment="1">
      <alignment horizontal="center" vertical="top" wrapText="1"/>
    </xf>
    <xf numFmtId="0" fontId="6" fillId="0" borderId="0" xfId="0" applyFont="1">
      <alignment vertical="top"/>
    </xf>
    <xf numFmtId="4" fontId="9" fillId="0" borderId="0" xfId="0" applyNumberFormat="1" applyFont="1">
      <alignment vertical="top"/>
    </xf>
    <xf numFmtId="1" fontId="0" fillId="0" borderId="0" xfId="0" applyNumberFormat="1" applyAlignment="1">
      <alignment vertical="top" wrapText="1"/>
    </xf>
    <xf numFmtId="1" fontId="9" fillId="0" borderId="0" xfId="0" applyNumberFormat="1" applyFont="1" applyAlignment="1">
      <alignment vertical="top" wrapText="1"/>
    </xf>
    <xf numFmtId="1" fontId="10" fillId="0" borderId="0" xfId="0" applyNumberFormat="1" applyFont="1" applyAlignment="1">
      <alignment vertical="top" wrapText="1"/>
    </xf>
    <xf numFmtId="1" fontId="0" fillId="0" borderId="0" xfId="0" applyNumberFormat="1" applyBorder="1">
      <alignment vertical="top"/>
    </xf>
    <xf numFmtId="1" fontId="1" fillId="0" borderId="0" xfId="0" applyNumberFormat="1" applyFont="1" applyBorder="1">
      <alignment vertical="top"/>
    </xf>
    <xf numFmtId="1" fontId="10" fillId="0" borderId="0" xfId="0" applyNumberFormat="1" applyFont="1" applyBorder="1">
      <alignment vertical="top"/>
    </xf>
    <xf numFmtId="1" fontId="8" fillId="0" borderId="0" xfId="0" applyNumberFormat="1" applyFont="1" applyBorder="1">
      <alignment vertical="top"/>
    </xf>
    <xf numFmtId="1" fontId="12" fillId="0" borderId="0" xfId="0" applyNumberFormat="1" applyFont="1" applyBorder="1">
      <alignment vertical="top"/>
    </xf>
    <xf numFmtId="0" fontId="7" fillId="0" borderId="3" xfId="0" applyFont="1" applyBorder="1" applyAlignment="1"/>
    <xf numFmtId="0" fontId="7" fillId="0" borderId="0" xfId="0" applyFont="1" applyAlignment="1"/>
    <xf numFmtId="1" fontId="2" fillId="0" borderId="0" xfId="0" applyNumberFormat="1" applyFont="1" applyAlignment="1">
      <alignment vertical="top" wrapText="1"/>
    </xf>
    <xf numFmtId="1" fontId="3" fillId="0" borderId="0" xfId="0" applyNumberFormat="1" applyFont="1" applyAlignment="1">
      <alignment horizontal="center" vertical="center" wrapText="1"/>
    </xf>
    <xf numFmtId="164" fontId="3" fillId="0" borderId="0" xfId="1" applyNumberFormat="1" applyFont="1" applyAlignment="1">
      <alignment horizontal="center" vertical="center" wrapText="1"/>
    </xf>
    <xf numFmtId="164" fontId="2" fillId="0" borderId="0" xfId="1" applyNumberFormat="1" applyFont="1" applyAlignment="1">
      <alignment horizontal="center" vertical="top"/>
    </xf>
    <xf numFmtId="164" fontId="2" fillId="0" borderId="0" xfId="1" applyNumberFormat="1" applyFont="1" applyAlignment="1">
      <alignment horizontal="center" vertical="center"/>
    </xf>
    <xf numFmtId="164" fontId="2" fillId="0" borderId="0" xfId="1" applyNumberFormat="1" applyFont="1" applyAlignment="1">
      <alignment vertical="center"/>
    </xf>
    <xf numFmtId="164" fontId="2" fillId="0" borderId="0" xfId="1" applyNumberFormat="1" applyFont="1">
      <alignment vertical="top"/>
    </xf>
    <xf numFmtId="0" fontId="3" fillId="0" borderId="0" xfId="0" applyFont="1" applyAlignment="1">
      <alignment horizontal="center" vertical="center" wrapText="1"/>
    </xf>
    <xf numFmtId="1" fontId="2" fillId="0" borderId="0" xfId="0" applyNumberFormat="1" applyFont="1" applyAlignment="1">
      <alignment horizontal="center" vertical="top"/>
    </xf>
    <xf numFmtId="164" fontId="4" fillId="3" borderId="0" xfId="1" applyNumberFormat="1" applyFont="1" applyFill="1" applyAlignment="1">
      <alignment horizontal="center" vertical="center" wrapText="1"/>
    </xf>
    <xf numFmtId="164" fontId="5" fillId="3" borderId="0" xfId="1" applyNumberFormat="1" applyFont="1" applyFill="1">
      <alignment vertical="top"/>
    </xf>
    <xf numFmtId="164" fontId="5" fillId="3" borderId="0" xfId="1" applyNumberFormat="1" applyFont="1" applyFill="1" applyAlignment="1">
      <alignment vertical="center"/>
    </xf>
    <xf numFmtId="164" fontId="4" fillId="3" borderId="0" xfId="1" applyNumberFormat="1" applyFont="1" applyFill="1" applyAlignment="1">
      <alignment vertical="center"/>
    </xf>
    <xf numFmtId="164" fontId="7" fillId="3" borderId="0" xfId="1" applyNumberFormat="1" applyFont="1" applyFill="1">
      <alignment vertical="top"/>
    </xf>
    <xf numFmtId="164" fontId="6" fillId="3" borderId="0" xfId="1" applyNumberFormat="1" applyFont="1" applyFill="1" applyAlignment="1">
      <alignment vertical="center"/>
    </xf>
    <xf numFmtId="164" fontId="3" fillId="0" borderId="0" xfId="1" applyNumberFormat="1" applyFont="1">
      <alignment vertical="top"/>
    </xf>
    <xf numFmtId="164" fontId="3" fillId="0" borderId="0" xfId="1" applyNumberFormat="1" applyFont="1" applyAlignment="1">
      <alignment horizontal="center" vertical="top" wrapText="1"/>
    </xf>
    <xf numFmtId="164" fontId="1" fillId="0" borderId="0" xfId="1" applyNumberFormat="1" applyFont="1">
      <alignment vertical="top"/>
    </xf>
    <xf numFmtId="164" fontId="0" fillId="0" borderId="0" xfId="1" applyNumberFormat="1" applyFont="1">
      <alignment vertical="top"/>
    </xf>
    <xf numFmtId="164" fontId="9" fillId="0" borderId="0" xfId="1" applyNumberFormat="1" applyFont="1">
      <alignment vertical="top"/>
    </xf>
    <xf numFmtId="164" fontId="1" fillId="0" borderId="2" xfId="1" applyNumberFormat="1" applyFont="1" applyBorder="1">
      <alignment vertical="top"/>
    </xf>
    <xf numFmtId="164" fontId="1" fillId="0" borderId="0" xfId="1" applyNumberFormat="1" applyFont="1" applyFill="1">
      <alignment vertical="top"/>
    </xf>
    <xf numFmtId="164" fontId="1" fillId="2" borderId="2" xfId="1" applyNumberFormat="1" applyFont="1" applyFill="1" applyBorder="1">
      <alignment vertical="top"/>
    </xf>
    <xf numFmtId="164" fontId="8" fillId="0" borderId="0" xfId="1" applyNumberFormat="1" applyFont="1">
      <alignment vertical="top"/>
    </xf>
    <xf numFmtId="164" fontId="12" fillId="0" borderId="0" xfId="1" applyNumberFormat="1" applyFont="1">
      <alignment vertical="top"/>
    </xf>
    <xf numFmtId="164" fontId="14" fillId="3" borderId="0" xfId="1" applyNumberFormat="1" applyFont="1" applyFill="1">
      <alignment vertical="top"/>
    </xf>
    <xf numFmtId="164" fontId="5" fillId="3" borderId="0" xfId="1" applyNumberFormat="1" applyFont="1" applyFill="1" applyAlignment="1">
      <alignment horizontal="center" vertical="top"/>
    </xf>
    <xf numFmtId="164" fontId="0" fillId="3" borderId="0" xfId="1" applyNumberFormat="1" applyFont="1" applyFill="1">
      <alignment vertical="top"/>
    </xf>
    <xf numFmtId="164" fontId="1" fillId="2" borderId="0" xfId="1" applyNumberFormat="1" applyFont="1" applyFill="1">
      <alignment vertical="top"/>
    </xf>
    <xf numFmtId="3" fontId="1" fillId="0" borderId="0" xfId="0" applyNumberFormat="1" applyFont="1">
      <alignment vertical="top"/>
    </xf>
    <xf numFmtId="3" fontId="5" fillId="0" borderId="0" xfId="0" applyNumberFormat="1" applyFont="1">
      <alignment vertical="top"/>
    </xf>
    <xf numFmtId="3" fontId="6" fillId="0" borderId="0" xfId="0" applyNumberFormat="1" applyFont="1">
      <alignment vertical="top"/>
    </xf>
    <xf numFmtId="3" fontId="1" fillId="0" borderId="1" xfId="0" applyNumberFormat="1" applyFont="1" applyBorder="1">
      <alignment vertical="top"/>
    </xf>
    <xf numFmtId="3" fontId="5" fillId="0" borderId="1" xfId="0" applyNumberFormat="1" applyFont="1" applyBorder="1">
      <alignment vertical="top"/>
    </xf>
    <xf numFmtId="3" fontId="6" fillId="0" borderId="1" xfId="0" applyNumberFormat="1" applyFont="1" applyBorder="1">
      <alignment vertical="top"/>
    </xf>
    <xf numFmtId="3" fontId="0" fillId="0" borderId="0" xfId="0" applyNumberFormat="1">
      <alignment vertical="top"/>
    </xf>
    <xf numFmtId="3" fontId="1" fillId="0" borderId="2" xfId="0" applyNumberFormat="1" applyFont="1" applyBorder="1">
      <alignment vertical="top"/>
    </xf>
    <xf numFmtId="3" fontId="5" fillId="0" borderId="2" xfId="0" applyNumberFormat="1" applyFont="1" applyBorder="1">
      <alignment vertical="top"/>
    </xf>
    <xf numFmtId="3" fontId="6" fillId="0" borderId="2" xfId="0" applyNumberFormat="1" applyFont="1" applyBorder="1">
      <alignment vertical="top"/>
    </xf>
    <xf numFmtId="164" fontId="1" fillId="4" borderId="0" xfId="1" applyNumberFormat="1" applyFont="1" applyFill="1">
      <alignment vertical="top"/>
    </xf>
    <xf numFmtId="164" fontId="0" fillId="2" borderId="0" xfId="1" applyNumberFormat="1" applyFont="1" applyFill="1">
      <alignment vertical="top"/>
    </xf>
    <xf numFmtId="164" fontId="1" fillId="4" borderId="2" xfId="1" applyNumberFormat="1" applyFont="1" applyFill="1" applyBorder="1">
      <alignment vertical="top"/>
    </xf>
    <xf numFmtId="4" fontId="2" fillId="4" borderId="0" xfId="0" applyNumberFormat="1" applyFont="1" applyFill="1">
      <alignment vertical="top"/>
    </xf>
    <xf numFmtId="0" fontId="0" fillId="4" borderId="0" xfId="0" applyFill="1">
      <alignment vertical="top"/>
    </xf>
    <xf numFmtId="3" fontId="1" fillId="4" borderId="0" xfId="0" applyNumberFormat="1" applyFont="1" applyFill="1">
      <alignment vertical="top"/>
    </xf>
    <xf numFmtId="3" fontId="1" fillId="0" borderId="0" xfId="0" applyNumberFormat="1" applyFont="1" applyBorder="1">
      <alignment vertical="top"/>
    </xf>
    <xf numFmtId="3" fontId="5" fillId="0" borderId="0" xfId="0" applyNumberFormat="1" applyFont="1" applyBorder="1">
      <alignment vertical="top"/>
    </xf>
    <xf numFmtId="3" fontId="2" fillId="0" borderId="0" xfId="0" applyNumberFormat="1" applyFont="1">
      <alignment vertical="top"/>
    </xf>
    <xf numFmtId="3" fontId="2" fillId="0" borderId="1" xfId="0" applyNumberFormat="1" applyFont="1" applyBorder="1">
      <alignment vertical="top"/>
    </xf>
    <xf numFmtId="0" fontId="7" fillId="0" borderId="0" xfId="0" applyFont="1" applyAlignment="1">
      <alignment horizontal="center"/>
    </xf>
  </cellXfs>
  <cellStyles count="2">
    <cellStyle name="Comma" xfId="1" builtinId="3"/>
    <cellStyle name="Normal" xfId="0" builtinId="0"/>
  </cellStyles>
  <dxfs count="386">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fill>
        <patternFill patternType="solid">
          <fgColor indexed="64"/>
          <bgColor rgb="FFFFFF00"/>
        </patternFill>
      </fill>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indexed="8"/>
        <name val="Arial"/>
        <family val="2"/>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2"/>
        <color indexed="8"/>
        <name val="Arial"/>
        <family val="2"/>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 formatCode="0"/>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 formatCode="0"/>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 formatCode="0"/>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64" formatCode="_(* #,##0_);_(* \(#,##0\);_(* &quot;-&quot;??_);_(@_)"/>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 formatCode="0"/>
      <border diagonalUp="0" diagonalDown="0" outline="0">
        <left/>
        <right/>
        <top/>
        <bottom style="thin">
          <color indexed="64"/>
        </bottom>
      </border>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numFmt numFmtId="1" formatCode="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 formatCode="0"/>
      <alignment horizontal="general" vertical="top" textRotation="0" wrapText="1"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i val="0"/>
        <strike val="0"/>
        <condense val="0"/>
        <extend val="0"/>
        <outline val="0"/>
        <shadow val="0"/>
        <u val="none"/>
        <vertAlign val="baseline"/>
        <sz val="12"/>
        <color indexed="8"/>
        <name val="Arial"/>
        <family val="2"/>
        <scheme val="none"/>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2"/>
        <color indexed="8"/>
        <name val="Arial"/>
        <family val="2"/>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numFmt numFmtId="1" formatCode="0"/>
    </dxf>
    <dxf>
      <font>
        <b val="0"/>
        <i val="0"/>
        <strike val="0"/>
        <condense val="0"/>
        <extend val="0"/>
        <outline val="0"/>
        <shadow val="0"/>
        <u val="none"/>
        <vertAlign val="baseline"/>
        <sz val="10"/>
        <color indexed="8"/>
        <name val="ARIAL"/>
        <charset val="1"/>
        <scheme val="none"/>
      </font>
      <numFmt numFmtId="164" formatCode="_(* #,##0_);_(* \(#,##0\);_(* &quot;-&quot;??_);_(@_)"/>
    </dxf>
    <dxf>
      <font>
        <b val="0"/>
        <i val="0"/>
        <strike val="0"/>
        <condense val="0"/>
        <extend val="0"/>
        <outline val="0"/>
        <shadow val="0"/>
        <u val="none"/>
        <vertAlign val="baseline"/>
        <sz val="10"/>
        <color indexed="8"/>
        <name val="ARIAL"/>
        <charset val="1"/>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I52" headerRowCount="0" totalsRowShown="0">
  <tableColumns count="9">
    <tableColumn id="1" xr3:uid="{00000000-0010-0000-0000-000001000000}" name="Column1" headerRowDxfId="385" dataDxfId="384" dataCellStyle="Comma"/>
    <tableColumn id="2" xr3:uid="{00000000-0010-0000-0000-000002000000}" name="Column2" headerRowDxfId="383" dataDxfId="382" dataCellStyle="Comma"/>
    <tableColumn id="3" xr3:uid="{00000000-0010-0000-0000-000003000000}" name="Column3" headerRowDxfId="381" dataDxfId="380" dataCellStyle="Comma"/>
    <tableColumn id="4" xr3:uid="{00000000-0010-0000-0000-000004000000}" name="Column4" headerRowDxfId="379" dataDxfId="378" dataCellStyle="Comma"/>
    <tableColumn id="5" xr3:uid="{00000000-0010-0000-0000-000005000000}" name="Column5" headerRowDxfId="377" dataDxfId="376" dataCellStyle="Comma"/>
    <tableColumn id="6" xr3:uid="{00000000-0010-0000-0000-000006000000}" name="Column6" headerRowDxfId="375" dataDxfId="374" headerRowCellStyle="Comma" dataCellStyle="Comma"/>
    <tableColumn id="7" xr3:uid="{00000000-0010-0000-0000-000007000000}" name="Column7" headerRowDxfId="373" dataDxfId="372" headerRowCellStyle="Comma" dataCellStyle="Comma"/>
    <tableColumn id="8" xr3:uid="{00000000-0010-0000-0000-000008000000}" name="Column8" headerRowDxfId="371" dataDxfId="370"/>
    <tableColumn id="9" xr3:uid="{00000000-0010-0000-0000-000009000000}" name="Column9" headerRowDxfId="369" dataDxfId="36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170:I176" headerRowCount="0" totalsRowShown="0">
  <tableColumns count="9">
    <tableColumn id="1" xr3:uid="{00000000-0010-0000-0900-000001000000}" name="Column1" headerRowDxfId="219" dataDxfId="218" dataCellStyle="Comma"/>
    <tableColumn id="2" xr3:uid="{00000000-0010-0000-0900-000002000000}" name="Column2" headerRowDxfId="217" dataDxfId="216" dataCellStyle="Comma"/>
    <tableColumn id="3" xr3:uid="{00000000-0010-0000-0900-000003000000}" name="Column3" headerRowDxfId="215" dataDxfId="214" dataCellStyle="Comma"/>
    <tableColumn id="4" xr3:uid="{00000000-0010-0000-0900-000004000000}" name="Column4" headerRowDxfId="213" dataDxfId="212" dataCellStyle="Comma"/>
    <tableColumn id="5" xr3:uid="{00000000-0010-0000-0900-000005000000}" name="Column5" headerRowDxfId="211" dataDxfId="210" dataCellStyle="Comma"/>
    <tableColumn id="6" xr3:uid="{00000000-0010-0000-0900-000006000000}" name="Column6" headerRowDxfId="209" dataDxfId="208" headerRowCellStyle="Comma" dataCellStyle="Comma"/>
    <tableColumn id="7" xr3:uid="{00000000-0010-0000-0900-000007000000}" name="Column7" headerRowDxfId="207" dataDxfId="206" headerRowCellStyle="Comma" dataCellStyle="Comma"/>
    <tableColumn id="8" xr3:uid="{00000000-0010-0000-0900-000008000000}" name="Column8" headerRowDxfId="205" dataDxfId="204"/>
    <tableColumn id="9" xr3:uid="{00000000-0010-0000-0900-000009000000}" name="Column9" headerRowDxfId="203" dataDxfId="20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81:I184" headerRowCount="0" totalsRowShown="0">
  <tableColumns count="9">
    <tableColumn id="1" xr3:uid="{00000000-0010-0000-0A00-000001000000}" name="Column1" headerRowDxfId="201" dataDxfId="200" dataCellStyle="Comma"/>
    <tableColumn id="2" xr3:uid="{00000000-0010-0000-0A00-000002000000}" name="Column2" headerRowDxfId="199" dataDxfId="198" dataCellStyle="Comma"/>
    <tableColumn id="3" xr3:uid="{00000000-0010-0000-0A00-000003000000}" name="Column3" headerRowDxfId="197" dataDxfId="196" dataCellStyle="Comma"/>
    <tableColumn id="4" xr3:uid="{00000000-0010-0000-0A00-000004000000}" name="Column4" headerRowDxfId="195" dataDxfId="194" dataCellStyle="Comma"/>
    <tableColumn id="5" xr3:uid="{00000000-0010-0000-0A00-000005000000}" name="Column5" headerRowDxfId="193" dataDxfId="192" dataCellStyle="Comma"/>
    <tableColumn id="6" xr3:uid="{00000000-0010-0000-0A00-000006000000}" name="Column6" headerRowDxfId="191" dataDxfId="190" headerRowCellStyle="Comma" dataCellStyle="Comma"/>
    <tableColumn id="7" xr3:uid="{00000000-0010-0000-0A00-000007000000}" name="Column7" headerRowDxfId="189" dataDxfId="188" headerRowCellStyle="Comma" dataCellStyle="Comma"/>
    <tableColumn id="8" xr3:uid="{00000000-0010-0000-0A00-000008000000}" name="Column8" headerRowDxfId="187" dataDxfId="186"/>
    <tableColumn id="9" xr3:uid="{00000000-0010-0000-0A00-000009000000}" name="Column9" headerRowDxfId="185" dataDxfId="184"/>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189:J193" headerRowCount="0" totalsRowShown="0">
  <tableColumns count="10">
    <tableColumn id="1" xr3:uid="{00000000-0010-0000-0B00-000001000000}" name="Column1" headerRowDxfId="183" dataDxfId="182" dataCellStyle="Comma"/>
    <tableColumn id="2" xr3:uid="{00000000-0010-0000-0B00-000002000000}" name="Column2" headerRowDxfId="181" dataDxfId="180" dataCellStyle="Comma"/>
    <tableColumn id="3" xr3:uid="{00000000-0010-0000-0B00-000003000000}" name="Column3" headerRowDxfId="179" dataDxfId="178" dataCellStyle="Comma"/>
    <tableColumn id="4" xr3:uid="{00000000-0010-0000-0B00-000004000000}" name="Column4" headerRowDxfId="177" dataDxfId="176" dataCellStyle="Comma"/>
    <tableColumn id="5" xr3:uid="{00000000-0010-0000-0B00-000005000000}" name="Column5" headerRowDxfId="175" dataDxfId="174" dataCellStyle="Comma"/>
    <tableColumn id="6" xr3:uid="{00000000-0010-0000-0B00-000006000000}" name="Column6" headerRowDxfId="173" dataDxfId="172" headerRowCellStyle="Comma" dataCellStyle="Comma"/>
    <tableColumn id="7" xr3:uid="{00000000-0010-0000-0B00-000007000000}" name="Column7" headerRowDxfId="171" dataDxfId="170" headerRowCellStyle="Comma" dataCellStyle="Comma"/>
    <tableColumn id="8" xr3:uid="{00000000-0010-0000-0B00-000008000000}" name="Column8" headerRowDxfId="169" dataDxfId="168"/>
    <tableColumn id="9" xr3:uid="{00000000-0010-0000-0B00-000009000000}" name="Column9" headerRowDxfId="167" dataDxfId="166"/>
    <tableColumn id="10" xr3:uid="{0BB56BCD-8B37-4D66-9C34-F008854BFBB7}" name="Column10" dataDxfId="16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4" displayName="Table14" ref="A198:I198" headerRowCount="0" totalsRowShown="0">
  <tableColumns count="9">
    <tableColumn id="1" xr3:uid="{00000000-0010-0000-0C00-000001000000}" name="Column1" headerRowDxfId="164" dataDxfId="163" dataCellStyle="Comma"/>
    <tableColumn id="2" xr3:uid="{00000000-0010-0000-0C00-000002000000}" name="Column2" headerRowDxfId="162" dataDxfId="161" dataCellStyle="Comma"/>
    <tableColumn id="3" xr3:uid="{00000000-0010-0000-0C00-000003000000}" name="Column3" headerRowDxfId="160" dataDxfId="159" dataCellStyle="Comma"/>
    <tableColumn id="4" xr3:uid="{00000000-0010-0000-0C00-000004000000}" name="Column4" headerRowDxfId="158" dataDxfId="157" dataCellStyle="Comma"/>
    <tableColumn id="5" xr3:uid="{00000000-0010-0000-0C00-000005000000}" name="Column5" headerRowDxfId="156" dataDxfId="155" dataCellStyle="Comma"/>
    <tableColumn id="6" xr3:uid="{00000000-0010-0000-0C00-000006000000}" name="Column6" headerRowDxfId="154" dataDxfId="153" headerRowCellStyle="Comma" dataCellStyle="Comma"/>
    <tableColumn id="7" xr3:uid="{00000000-0010-0000-0C00-000007000000}" name="Column7" headerRowDxfId="152" dataDxfId="151" headerRowCellStyle="Comma" dataCellStyle="Comma"/>
    <tableColumn id="8" xr3:uid="{00000000-0010-0000-0C00-000008000000}" name="Column8" headerRowDxfId="150" dataDxfId="149"/>
    <tableColumn id="9" xr3:uid="{00000000-0010-0000-0C00-000009000000}" name="Column9" headerRowDxfId="148" dataDxfId="1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 displayName="Table15" ref="A203:I223" headerRowCount="0" totalsRowShown="0">
  <tableColumns count="9">
    <tableColumn id="1" xr3:uid="{00000000-0010-0000-0D00-000001000000}" name="Column1" headerRowDxfId="146" dataDxfId="145" dataCellStyle="Comma"/>
    <tableColumn id="2" xr3:uid="{00000000-0010-0000-0D00-000002000000}" name="Column2" headerRowDxfId="144" dataDxfId="143" dataCellStyle="Comma"/>
    <tableColumn id="3" xr3:uid="{00000000-0010-0000-0D00-000003000000}" name="Column3" headerRowDxfId="142" dataDxfId="141" dataCellStyle="Comma"/>
    <tableColumn id="4" xr3:uid="{00000000-0010-0000-0D00-000004000000}" name="Column4" headerRowDxfId="140" dataDxfId="139" dataCellStyle="Comma"/>
    <tableColumn id="5" xr3:uid="{00000000-0010-0000-0D00-000005000000}" name="Column5" headerRowDxfId="138" dataDxfId="137" dataCellStyle="Comma"/>
    <tableColumn id="6" xr3:uid="{00000000-0010-0000-0D00-000006000000}" name="Column6" headerRowDxfId="136" dataDxfId="135" headerRowCellStyle="Comma" dataCellStyle="Comma"/>
    <tableColumn id="7" xr3:uid="{00000000-0010-0000-0D00-000007000000}" name="Column7" headerRowDxfId="134" dataDxfId="133" headerRowCellStyle="Comma" dataCellStyle="Comma"/>
    <tableColumn id="8" xr3:uid="{00000000-0010-0000-0D00-000008000000}" name="Column8" headerRowDxfId="132" dataDxfId="131"/>
    <tableColumn id="9" xr3:uid="{00000000-0010-0000-0D00-000009000000}" name="Column9" headerRowDxfId="130" dataDxfId="12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A228:I263" headerRowCount="0" totalsRowShown="0">
  <tableColumns count="9">
    <tableColumn id="1" xr3:uid="{00000000-0010-0000-0E00-000001000000}" name="Column1" headerRowDxfId="128" dataDxfId="127" dataCellStyle="Comma"/>
    <tableColumn id="2" xr3:uid="{00000000-0010-0000-0E00-000002000000}" name="Column2" headerRowDxfId="126" dataDxfId="125" dataCellStyle="Comma"/>
    <tableColumn id="3" xr3:uid="{00000000-0010-0000-0E00-000003000000}" name="Column3" headerRowDxfId="124" dataDxfId="123" dataCellStyle="Comma"/>
    <tableColumn id="4" xr3:uid="{00000000-0010-0000-0E00-000004000000}" name="Column4" headerRowDxfId="122" dataDxfId="121" dataCellStyle="Comma"/>
    <tableColumn id="5" xr3:uid="{00000000-0010-0000-0E00-000005000000}" name="Column5" headerRowDxfId="120" dataDxfId="119" dataCellStyle="Comma"/>
    <tableColumn id="6" xr3:uid="{00000000-0010-0000-0E00-000006000000}" name="Column6" headerRowDxfId="118" dataDxfId="117" headerRowCellStyle="Comma" dataCellStyle="Comma"/>
    <tableColumn id="7" xr3:uid="{00000000-0010-0000-0E00-000007000000}" name="Column7" headerRowDxfId="116" dataDxfId="115" headerRowCellStyle="Comma" dataCellStyle="Comma"/>
    <tableColumn id="8" xr3:uid="{00000000-0010-0000-0E00-000008000000}" name="Column8" headerRowDxfId="114" dataDxfId="113"/>
    <tableColumn id="9" xr3:uid="{00000000-0010-0000-0E00-000009000000}" name="Column9" headerRowDxfId="112" dataDxfId="1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7" displayName="Table17" ref="A268:I270" headerRowCount="0" totalsRowShown="0">
  <tableColumns count="9">
    <tableColumn id="1" xr3:uid="{00000000-0010-0000-0F00-000001000000}" name="Column1" headerRowDxfId="110" dataDxfId="109" dataCellStyle="Comma"/>
    <tableColumn id="2" xr3:uid="{00000000-0010-0000-0F00-000002000000}" name="Column2" headerRowDxfId="108" dataDxfId="107" dataCellStyle="Comma"/>
    <tableColumn id="3" xr3:uid="{00000000-0010-0000-0F00-000003000000}" name="Column3" headerRowDxfId="106" dataDxfId="105" dataCellStyle="Comma"/>
    <tableColumn id="4" xr3:uid="{00000000-0010-0000-0F00-000004000000}" name="Column4" headerRowDxfId="104" dataDxfId="103" dataCellStyle="Comma"/>
    <tableColumn id="5" xr3:uid="{00000000-0010-0000-0F00-000005000000}" name="Column5" headerRowDxfId="102" dataDxfId="101" dataCellStyle="Comma"/>
    <tableColumn id="6" xr3:uid="{00000000-0010-0000-0F00-000006000000}" name="Column6" headerRowDxfId="100" dataDxfId="99" headerRowCellStyle="Comma" dataCellStyle="Comma"/>
    <tableColumn id="7" xr3:uid="{00000000-0010-0000-0F00-000007000000}" name="Column7" headerRowDxfId="98" dataDxfId="97" headerRowCellStyle="Comma" dataCellStyle="Comma"/>
    <tableColumn id="8" xr3:uid="{00000000-0010-0000-0F00-000008000000}" name="Column8" headerRowDxfId="96" dataDxfId="95"/>
    <tableColumn id="9" xr3:uid="{00000000-0010-0000-0F00-000009000000}" name="Column9" headerRowDxfId="94" dataDxfId="93"/>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18" displayName="Table18" ref="A275:I299" headerRowCount="0" totalsRowShown="0">
  <tableColumns count="9">
    <tableColumn id="1" xr3:uid="{00000000-0010-0000-1000-000001000000}" name="Column1" headerRowDxfId="92" dataDxfId="91" dataCellStyle="Comma"/>
    <tableColumn id="2" xr3:uid="{00000000-0010-0000-1000-000002000000}" name="Column2" headerRowDxfId="90" dataDxfId="89" dataCellStyle="Comma"/>
    <tableColumn id="3" xr3:uid="{00000000-0010-0000-1000-000003000000}" name="Column3" headerRowDxfId="88" dataDxfId="87" dataCellStyle="Comma"/>
    <tableColumn id="4" xr3:uid="{00000000-0010-0000-1000-000004000000}" name="Column4" headerRowDxfId="86" dataDxfId="85" dataCellStyle="Comma"/>
    <tableColumn id="5" xr3:uid="{00000000-0010-0000-1000-000005000000}" name="Column5" headerRowDxfId="84" dataDxfId="83" dataCellStyle="Comma"/>
    <tableColumn id="6" xr3:uid="{00000000-0010-0000-1000-000006000000}" name="Column6" headerRowDxfId="82" dataDxfId="81" headerRowCellStyle="Comma" dataCellStyle="Comma"/>
    <tableColumn id="7" xr3:uid="{00000000-0010-0000-1000-000007000000}" name="Column7" headerRowDxfId="80" dataDxfId="79" headerRowCellStyle="Comma" dataCellStyle="Comma"/>
    <tableColumn id="8" xr3:uid="{00000000-0010-0000-1000-000008000000}" name="Column8" headerRowDxfId="78" dataDxfId="77"/>
    <tableColumn id="9" xr3:uid="{00000000-0010-0000-1000-000009000000}" name="Column9" headerRowDxfId="76" dataDxfId="75"/>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304:J317" headerRowCount="0" totalsRowShown="0">
  <tableColumns count="10">
    <tableColumn id="1" xr3:uid="{00000000-0010-0000-1100-000001000000}" name="Column1" headerRowDxfId="74" dataDxfId="73" dataCellStyle="Comma"/>
    <tableColumn id="2" xr3:uid="{00000000-0010-0000-1100-000002000000}" name="Column2" headerRowDxfId="72" dataDxfId="71" dataCellStyle="Comma"/>
    <tableColumn id="3" xr3:uid="{00000000-0010-0000-1100-000003000000}" name="Column3" headerRowDxfId="70" dataDxfId="69" dataCellStyle="Comma"/>
    <tableColumn id="4" xr3:uid="{00000000-0010-0000-1100-000004000000}" name="Column4" headerRowDxfId="68" dataDxfId="67" dataCellStyle="Comma"/>
    <tableColumn id="5" xr3:uid="{00000000-0010-0000-1100-000005000000}" name="Column5" headerRowDxfId="66" dataDxfId="65" dataCellStyle="Comma"/>
    <tableColumn id="6" xr3:uid="{00000000-0010-0000-1100-000006000000}" name="Column6" headerRowDxfId="64" dataDxfId="63" headerRowCellStyle="Comma" dataCellStyle="Comma"/>
    <tableColumn id="7" xr3:uid="{00000000-0010-0000-1100-000007000000}" name="Column7" headerRowDxfId="62" dataDxfId="61" headerRowCellStyle="Comma" dataCellStyle="Comma"/>
    <tableColumn id="8" xr3:uid="{00000000-0010-0000-1100-000008000000}" name="Column8" headerRowDxfId="60" dataDxfId="59"/>
    <tableColumn id="9" xr3:uid="{00000000-0010-0000-1100-000009000000}" name="Column9" headerRowDxfId="58" dataDxfId="57"/>
    <tableColumn id="10" xr3:uid="{208BCC0C-F441-4BB4-A73B-0012B437C692}" name="Column10" dataDxfId="56"/>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322:J346" headerRowCount="0" totalsRowShown="0">
  <tableColumns count="10">
    <tableColumn id="1" xr3:uid="{00000000-0010-0000-1200-000001000000}" name="Column1" headerRowDxfId="55" dataDxfId="54" dataCellStyle="Comma"/>
    <tableColumn id="2" xr3:uid="{00000000-0010-0000-1200-000002000000}" name="Column2" headerRowDxfId="53" dataDxfId="52" dataCellStyle="Comma"/>
    <tableColumn id="3" xr3:uid="{00000000-0010-0000-1200-000003000000}" name="Column3" headerRowDxfId="51" dataDxfId="50" dataCellStyle="Comma"/>
    <tableColumn id="4" xr3:uid="{00000000-0010-0000-1200-000004000000}" name="Column4" headerRowDxfId="49" dataDxfId="48" dataCellStyle="Comma"/>
    <tableColumn id="5" xr3:uid="{00000000-0010-0000-1200-000005000000}" name="Column5" headerRowDxfId="47" dataDxfId="46" dataCellStyle="Comma"/>
    <tableColumn id="6" xr3:uid="{00000000-0010-0000-1200-000006000000}" name="Column6" headerRowDxfId="45" dataDxfId="44" headerRowCellStyle="Comma" dataCellStyle="Comma"/>
    <tableColumn id="7" xr3:uid="{00000000-0010-0000-1200-000007000000}" name="Column7" headerRowDxfId="43" dataDxfId="42" headerRowCellStyle="Comma" dataCellStyle="Comma"/>
    <tableColumn id="8" xr3:uid="{00000000-0010-0000-1200-000008000000}" name="Column8" headerRowDxfId="41" dataDxfId="40"/>
    <tableColumn id="9" xr3:uid="{00000000-0010-0000-1200-000009000000}" name="Column9" headerRowDxfId="39" dataDxfId="38"/>
    <tableColumn id="10" xr3:uid="{9C302866-03F5-4081-9EE2-A4039D3140F2}" name="Column10" dataDxfId="3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58:J71" headerRowCount="0" totalsRowShown="0">
  <tableColumns count="10">
    <tableColumn id="1" xr3:uid="{00000000-0010-0000-0100-000001000000}" name="Column1" headerRowDxfId="367" dataDxfId="366" dataCellStyle="Comma"/>
    <tableColumn id="2" xr3:uid="{00000000-0010-0000-0100-000002000000}" name="Column2" headerRowDxfId="365" dataDxfId="364" dataCellStyle="Comma"/>
    <tableColumn id="3" xr3:uid="{00000000-0010-0000-0100-000003000000}" name="Column3" headerRowDxfId="363" dataDxfId="362" dataCellStyle="Comma"/>
    <tableColumn id="4" xr3:uid="{00000000-0010-0000-0100-000004000000}" name="Column4" headerRowDxfId="361" dataDxfId="360" dataCellStyle="Comma"/>
    <tableColumn id="5" xr3:uid="{00000000-0010-0000-0100-000005000000}" name="Column5" headerRowDxfId="359" dataDxfId="358" dataCellStyle="Comma"/>
    <tableColumn id="6" xr3:uid="{00000000-0010-0000-0100-000006000000}" name="Column6" headerRowDxfId="357" dataDxfId="356" headerRowCellStyle="Comma" dataCellStyle="Comma"/>
    <tableColumn id="7" xr3:uid="{00000000-0010-0000-0100-000007000000}" name="Column7" headerRowDxfId="355" dataDxfId="354" headerRowCellStyle="Comma" dataCellStyle="Comma"/>
    <tableColumn id="8" xr3:uid="{00000000-0010-0000-0100-000008000000}" name="Column8" headerRowDxfId="353" dataDxfId="352"/>
    <tableColumn id="9" xr3:uid="{00000000-0010-0000-0100-000009000000}" name="Column9" headerRowDxfId="351" dataDxfId="350"/>
    <tableColumn id="10" xr3:uid="{5709F241-1889-4161-910C-3BAA6BE9B5BE}" name="Column10" dataDxfId="349"/>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351:J356" headerRowCount="0" totalsRowShown="0">
  <tableColumns count="10">
    <tableColumn id="1" xr3:uid="{00000000-0010-0000-1300-000001000000}" name="Column1" headerRowDxfId="36" dataDxfId="35" dataCellStyle="Comma"/>
    <tableColumn id="2" xr3:uid="{00000000-0010-0000-1300-000002000000}" name="Column2" headerRowDxfId="34" dataDxfId="33" dataCellStyle="Comma"/>
    <tableColumn id="3" xr3:uid="{00000000-0010-0000-1300-000003000000}" name="Column3" headerRowDxfId="32" dataDxfId="31" dataCellStyle="Comma"/>
    <tableColumn id="4" xr3:uid="{00000000-0010-0000-1300-000004000000}" name="Column4" headerRowDxfId="30" dataDxfId="29" dataCellStyle="Comma"/>
    <tableColumn id="5" xr3:uid="{00000000-0010-0000-1300-000005000000}" name="Column5" headerRowDxfId="28" dataDxfId="27" dataCellStyle="Comma"/>
    <tableColumn id="6" xr3:uid="{00000000-0010-0000-1300-000006000000}" name="Column6" headerRowDxfId="26" dataDxfId="25" headerRowCellStyle="Comma" dataCellStyle="Comma"/>
    <tableColumn id="7" xr3:uid="{00000000-0010-0000-1300-000007000000}" name="Column7" headerRowDxfId="24" dataDxfId="23" headerRowCellStyle="Comma" dataCellStyle="Comma"/>
    <tableColumn id="8" xr3:uid="{00000000-0010-0000-1300-000008000000}" name="Column8" headerRowDxfId="22" dataDxfId="21"/>
    <tableColumn id="9" xr3:uid="{00000000-0010-0000-1300-000009000000}" name="Column9" headerRowDxfId="20" dataDxfId="19"/>
    <tableColumn id="10" xr3:uid="{E83F6FF8-A4EA-406B-8FAA-0A11063BA3E9}" name="Column10" dataDxfId="1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22" displayName="Table22" ref="A361:I363" headerRowCount="0" totalsRowShown="0">
  <tableColumns count="9">
    <tableColumn id="1" xr3:uid="{00000000-0010-0000-1400-000001000000}" name="Column1" headerRowDxfId="17" dataDxfId="16" dataCellStyle="Comma"/>
    <tableColumn id="2" xr3:uid="{00000000-0010-0000-1400-000002000000}" name="Column2" headerRowDxfId="15" dataDxfId="14" dataCellStyle="Comma"/>
    <tableColumn id="3" xr3:uid="{00000000-0010-0000-1400-000003000000}" name="Column3" headerRowDxfId="13" dataDxfId="12" dataCellStyle="Comma"/>
    <tableColumn id="4" xr3:uid="{00000000-0010-0000-1400-000004000000}" name="Column4" headerRowDxfId="11" dataDxfId="10" dataCellStyle="Comma"/>
    <tableColumn id="5" xr3:uid="{00000000-0010-0000-1400-000005000000}" name="Column5" headerRowDxfId="9" dataDxfId="8" dataCellStyle="Comma"/>
    <tableColumn id="6" xr3:uid="{00000000-0010-0000-1400-000006000000}" name="Column6" headerRowDxfId="7" dataDxfId="6" headerRowCellStyle="Comma" dataCellStyle="Comma"/>
    <tableColumn id="7" xr3:uid="{00000000-0010-0000-1400-000007000000}" name="Column7" headerRowDxfId="5" dataDxfId="4" headerRowCellStyle="Comma" dataCellStyle="Comma"/>
    <tableColumn id="8" xr3:uid="{00000000-0010-0000-1400-000008000000}" name="Column8" headerRowDxfId="3" dataDxfId="2"/>
    <tableColumn id="9" xr3:uid="{00000000-0010-0000-1400-000009000000}" name="Column9" headerRowDxfId="1"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76:I89" headerRowCount="0" totalsRowShown="0">
  <tableColumns count="9">
    <tableColumn id="1" xr3:uid="{00000000-0010-0000-0200-000001000000}" name="Column1" headerRowDxfId="348" dataDxfId="347" dataCellStyle="Comma"/>
    <tableColumn id="2" xr3:uid="{00000000-0010-0000-0200-000002000000}" name="Column2" headerRowDxfId="346" dataDxfId="345" dataCellStyle="Comma"/>
    <tableColumn id="3" xr3:uid="{00000000-0010-0000-0200-000003000000}" name="Column3" headerRowDxfId="344" dataDxfId="343" dataCellStyle="Comma"/>
    <tableColumn id="4" xr3:uid="{00000000-0010-0000-0200-000004000000}" name="Column4" headerRowDxfId="342" dataDxfId="341" dataCellStyle="Comma"/>
    <tableColumn id="5" xr3:uid="{00000000-0010-0000-0200-000005000000}" name="Column5" headerRowDxfId="340" dataDxfId="339" dataCellStyle="Comma"/>
    <tableColumn id="6" xr3:uid="{00000000-0010-0000-0200-000006000000}" name="Column6" headerRowDxfId="338" dataDxfId="337" headerRowCellStyle="Comma" dataCellStyle="Comma"/>
    <tableColumn id="7" xr3:uid="{00000000-0010-0000-0200-000007000000}" name="Column7" headerRowDxfId="336" dataDxfId="335" headerRowCellStyle="Comma" dataCellStyle="Comma"/>
    <tableColumn id="8" xr3:uid="{00000000-0010-0000-0200-000008000000}" name="Column8" headerRowDxfId="334" dataDxfId="333"/>
    <tableColumn id="9" xr3:uid="{00000000-0010-0000-0200-000009000000}" name="Column9" headerRowDxfId="332" dataDxfId="33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94:J104" headerRowCount="0" totalsRowShown="0">
  <tableColumns count="10">
    <tableColumn id="1" xr3:uid="{00000000-0010-0000-0300-000001000000}" name="Column1" headerRowDxfId="330" dataDxfId="329" dataCellStyle="Comma"/>
    <tableColumn id="2" xr3:uid="{00000000-0010-0000-0300-000002000000}" name="Column2" headerRowDxfId="328" dataDxfId="327" dataCellStyle="Comma"/>
    <tableColumn id="3" xr3:uid="{00000000-0010-0000-0300-000003000000}" name="Column3" headerRowDxfId="326" dataDxfId="325" dataCellStyle="Comma"/>
    <tableColumn id="4" xr3:uid="{00000000-0010-0000-0300-000004000000}" name="Column4" headerRowDxfId="324" dataDxfId="323" dataCellStyle="Comma"/>
    <tableColumn id="5" xr3:uid="{00000000-0010-0000-0300-000005000000}" name="Column5" headerRowDxfId="322" dataDxfId="321" dataCellStyle="Comma"/>
    <tableColumn id="6" xr3:uid="{00000000-0010-0000-0300-000006000000}" name="Column6" headerRowDxfId="320" dataDxfId="319" headerRowCellStyle="Comma" dataCellStyle="Comma"/>
    <tableColumn id="7" xr3:uid="{00000000-0010-0000-0300-000007000000}" name="Column7" headerRowDxfId="318" dataDxfId="317" headerRowCellStyle="Comma" dataCellStyle="Comma"/>
    <tableColumn id="8" xr3:uid="{00000000-0010-0000-0300-000008000000}" name="Column8" headerRowDxfId="316" dataDxfId="315"/>
    <tableColumn id="9" xr3:uid="{00000000-0010-0000-0300-000009000000}" name="Column9" headerRowDxfId="314" dataDxfId="313"/>
    <tableColumn id="10" xr3:uid="{6CD8240C-FFF3-42EC-B8EB-D2789AF195A9}" name="Column10" dataDxfId="31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09:I112" headerRowCount="0" totalsRowShown="0">
  <tableColumns count="9">
    <tableColumn id="1" xr3:uid="{00000000-0010-0000-0400-000001000000}" name="Column1" headerRowDxfId="311" dataDxfId="310" dataCellStyle="Comma"/>
    <tableColumn id="2" xr3:uid="{00000000-0010-0000-0400-000002000000}" name="Column2" headerRowDxfId="309" dataDxfId="308" dataCellStyle="Comma"/>
    <tableColumn id="3" xr3:uid="{00000000-0010-0000-0400-000003000000}" name="Column3" headerRowDxfId="307" dataDxfId="306" dataCellStyle="Comma"/>
    <tableColumn id="4" xr3:uid="{00000000-0010-0000-0400-000004000000}" name="Column4" headerRowDxfId="305" dataDxfId="304" dataCellStyle="Comma"/>
    <tableColumn id="5" xr3:uid="{00000000-0010-0000-0400-000005000000}" name="Column5" headerRowDxfId="303" dataDxfId="302" dataCellStyle="Comma"/>
    <tableColumn id="6" xr3:uid="{00000000-0010-0000-0400-000006000000}" name="Column6" headerRowDxfId="301" dataDxfId="300" headerRowCellStyle="Comma" dataCellStyle="Comma"/>
    <tableColumn id="7" xr3:uid="{00000000-0010-0000-0400-000007000000}" name="Column7" headerRowDxfId="299" dataDxfId="298" headerRowCellStyle="Comma" dataCellStyle="Comma"/>
    <tableColumn id="8" xr3:uid="{00000000-0010-0000-0400-000008000000}" name="Column8" headerRowDxfId="297" dataDxfId="296"/>
    <tableColumn id="9" xr3:uid="{00000000-0010-0000-0400-000009000000}" name="Column9" headerRowDxfId="295" dataDxfId="29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17:J127" headerRowCount="0" totalsRowShown="0">
  <tableColumns count="10">
    <tableColumn id="1" xr3:uid="{00000000-0010-0000-0500-000001000000}" name="Column1" headerRowDxfId="293" dataDxfId="292" dataCellStyle="Comma"/>
    <tableColumn id="2" xr3:uid="{00000000-0010-0000-0500-000002000000}" name="Column2" headerRowDxfId="291" dataDxfId="290" dataCellStyle="Comma"/>
    <tableColumn id="3" xr3:uid="{00000000-0010-0000-0500-000003000000}" name="Column3" headerRowDxfId="289" dataDxfId="288" dataCellStyle="Comma"/>
    <tableColumn id="4" xr3:uid="{00000000-0010-0000-0500-000004000000}" name="Column4" headerRowDxfId="287" dataDxfId="286" dataCellStyle="Comma"/>
    <tableColumn id="5" xr3:uid="{00000000-0010-0000-0500-000005000000}" name="Column5" headerRowDxfId="285" dataDxfId="284" dataCellStyle="Comma"/>
    <tableColumn id="6" xr3:uid="{00000000-0010-0000-0500-000006000000}" name="Column6" headerRowDxfId="283" dataDxfId="282" headerRowCellStyle="Comma" dataCellStyle="Comma"/>
    <tableColumn id="7" xr3:uid="{00000000-0010-0000-0500-000007000000}" name="Column7" headerRowDxfId="281" dataDxfId="280" headerRowCellStyle="Comma" dataCellStyle="Comma"/>
    <tableColumn id="8" xr3:uid="{00000000-0010-0000-0500-000008000000}" name="Column8" headerRowDxfId="279" dataDxfId="278"/>
    <tableColumn id="9" xr3:uid="{00000000-0010-0000-0500-000009000000}" name="Column9" headerRowDxfId="277" dataDxfId="276"/>
    <tableColumn id="10" xr3:uid="{DDB3B996-EB52-4A72-A8BF-B396996EDE76}" name="Column10" dataDxfId="27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32:J140" headerRowCount="0" totalsRowShown="0">
  <tableColumns count="10">
    <tableColumn id="1" xr3:uid="{00000000-0010-0000-0600-000001000000}" name="Column1" headerRowDxfId="274" dataDxfId="273" dataCellStyle="Comma"/>
    <tableColumn id="2" xr3:uid="{00000000-0010-0000-0600-000002000000}" name="Column2" headerRowDxfId="272" dataDxfId="271" dataCellStyle="Comma"/>
    <tableColumn id="3" xr3:uid="{00000000-0010-0000-0600-000003000000}" name="Column3" headerRowDxfId="270" dataDxfId="269" dataCellStyle="Comma"/>
    <tableColumn id="4" xr3:uid="{00000000-0010-0000-0600-000004000000}" name="Column4" headerRowDxfId="268" dataDxfId="267" dataCellStyle="Comma"/>
    <tableColumn id="5" xr3:uid="{00000000-0010-0000-0600-000005000000}" name="Column5" headerRowDxfId="266" dataDxfId="265" dataCellStyle="Comma"/>
    <tableColumn id="6" xr3:uid="{00000000-0010-0000-0600-000006000000}" name="Column6" headerRowDxfId="264" dataDxfId="263" headerRowCellStyle="Comma" dataCellStyle="Comma"/>
    <tableColumn id="7" xr3:uid="{00000000-0010-0000-0600-000007000000}" name="Column7" headerRowDxfId="262" dataDxfId="261" headerRowCellStyle="Comma" dataCellStyle="Comma"/>
    <tableColumn id="8" xr3:uid="{00000000-0010-0000-0600-000008000000}" name="Column8" headerRowDxfId="260" dataDxfId="259"/>
    <tableColumn id="9" xr3:uid="{00000000-0010-0000-0600-000009000000}" name="Column9" headerRowDxfId="258" dataDxfId="257"/>
    <tableColumn id="10" xr3:uid="{07F15BC5-77ED-4432-A9CD-4BFB85780F7C}" name="Column10" dataDxfId="25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44:I155" headerRowCount="0" totalsRowShown="0">
  <tableColumns count="9">
    <tableColumn id="1" xr3:uid="{00000000-0010-0000-0700-000001000000}" name="Column1" headerRowDxfId="255" dataDxfId="254" dataCellStyle="Comma"/>
    <tableColumn id="2" xr3:uid="{00000000-0010-0000-0700-000002000000}" name="Column2" headerRowDxfId="253" dataDxfId="252" dataCellStyle="Comma"/>
    <tableColumn id="3" xr3:uid="{00000000-0010-0000-0700-000003000000}" name="Column3" headerRowDxfId="251" dataDxfId="250" dataCellStyle="Comma"/>
    <tableColumn id="4" xr3:uid="{00000000-0010-0000-0700-000004000000}" name="Column4" headerRowDxfId="249" dataDxfId="248" dataCellStyle="Comma"/>
    <tableColumn id="5" xr3:uid="{00000000-0010-0000-0700-000005000000}" name="Column5" headerRowDxfId="247" dataDxfId="246" dataCellStyle="Comma"/>
    <tableColumn id="6" xr3:uid="{00000000-0010-0000-0700-000006000000}" name="Column6" headerRowDxfId="245" dataDxfId="244" headerRowCellStyle="Comma" dataCellStyle="Comma"/>
    <tableColumn id="7" xr3:uid="{00000000-0010-0000-0700-000007000000}" name="Column7" headerRowDxfId="243" dataDxfId="242" headerRowCellStyle="Comma" dataCellStyle="Comma"/>
    <tableColumn id="8" xr3:uid="{00000000-0010-0000-0700-000008000000}" name="Column8" headerRowDxfId="241" dataDxfId="240"/>
    <tableColumn id="9" xr3:uid="{00000000-0010-0000-0700-000009000000}" name="Column9" headerRowDxfId="239" dataDxfId="23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160:I165" headerRowCount="0" totalsRowShown="0">
  <tableColumns count="9">
    <tableColumn id="1" xr3:uid="{00000000-0010-0000-0800-000001000000}" name="Column1" headerRowDxfId="237" dataDxfId="236" dataCellStyle="Comma"/>
    <tableColumn id="2" xr3:uid="{00000000-0010-0000-0800-000002000000}" name="Column2" headerRowDxfId="235" dataDxfId="234" dataCellStyle="Comma"/>
    <tableColumn id="3" xr3:uid="{00000000-0010-0000-0800-000003000000}" name="Column3" headerRowDxfId="233" dataDxfId="232" dataCellStyle="Comma"/>
    <tableColumn id="4" xr3:uid="{00000000-0010-0000-0800-000004000000}" name="Column4" headerRowDxfId="231" dataDxfId="230" dataCellStyle="Comma"/>
    <tableColumn id="5" xr3:uid="{00000000-0010-0000-0800-000005000000}" name="Column5" headerRowDxfId="229" dataDxfId="228" dataCellStyle="Comma"/>
    <tableColumn id="6" xr3:uid="{00000000-0010-0000-0800-000006000000}" name="Column6" headerRowDxfId="227" dataDxfId="226" headerRowCellStyle="Comma" dataCellStyle="Comma"/>
    <tableColumn id="7" xr3:uid="{00000000-0010-0000-0800-000007000000}" name="Column7" headerRowDxfId="225" dataDxfId="224" headerRowCellStyle="Comma" dataCellStyle="Comma"/>
    <tableColumn id="8" xr3:uid="{00000000-0010-0000-0800-000008000000}" name="Column8" headerRowDxfId="223" dataDxfId="222"/>
    <tableColumn id="9" xr3:uid="{00000000-0010-0000-0800-000009000000}" name="Column9" headerRowDxfId="221" dataDxfId="22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L375"/>
  <sheetViews>
    <sheetView tabSelected="1" showOutlineSymbols="0" zoomScaleNormal="100" workbookViewId="0">
      <pane ySplit="1" topLeftCell="A355" activePane="bottomLeft" state="frozen"/>
      <selection pane="bottomLeft" activeCell="D376" sqref="D376"/>
    </sheetView>
  </sheetViews>
  <sheetFormatPr defaultColWidth="6.88671875" defaultRowHeight="12.75" customHeight="1" x14ac:dyDescent="0.25"/>
  <cols>
    <col min="1" max="1" width="60.88671875" customWidth="1"/>
    <col min="2" max="5" width="18.44140625" style="11" customWidth="1"/>
    <col min="6" max="6" width="18.44140625" style="18" customWidth="1"/>
    <col min="7" max="7" width="18.44140625" style="21" customWidth="1"/>
    <col min="8" max="8" width="15" style="15" customWidth="1"/>
    <col min="9" max="9" width="82" style="11" customWidth="1"/>
    <col min="10" max="10" width="96.6640625" style="11" customWidth="1"/>
    <col min="11" max="11" width="25" style="45" customWidth="1"/>
    <col min="12" max="12" width="25" style="11" customWidth="1"/>
  </cols>
  <sheetData>
    <row r="1" spans="1:11" ht="62.4" x14ac:dyDescent="0.25">
      <c r="A1" s="67" t="s">
        <v>0</v>
      </c>
      <c r="B1" s="68" t="s">
        <v>293</v>
      </c>
      <c r="C1" s="68" t="s">
        <v>294</v>
      </c>
      <c r="D1" s="68" t="s">
        <v>295</v>
      </c>
      <c r="E1" s="68" t="s">
        <v>301</v>
      </c>
      <c r="F1" s="17" t="s">
        <v>302</v>
      </c>
      <c r="G1" s="20" t="s">
        <v>300</v>
      </c>
      <c r="H1" s="14"/>
      <c r="I1" s="13" t="s">
        <v>303</v>
      </c>
    </row>
    <row r="2" spans="1:11" ht="15.6" x14ac:dyDescent="0.25">
      <c r="A2" s="69" t="s">
        <v>1</v>
      </c>
      <c r="B2" s="70"/>
      <c r="C2" s="70"/>
      <c r="D2" s="70"/>
      <c r="E2" s="70"/>
      <c r="I2" s="42"/>
    </row>
    <row r="3" spans="1:11" ht="15.6" x14ac:dyDescent="0.25">
      <c r="A3" s="69" t="s">
        <v>2</v>
      </c>
      <c r="B3" s="70"/>
      <c r="C3" s="70"/>
      <c r="D3" s="70"/>
      <c r="E3" s="70"/>
      <c r="I3" s="42"/>
    </row>
    <row r="4" spans="1:11" ht="13.2" x14ac:dyDescent="0.25">
      <c r="A4" s="70"/>
      <c r="B4" s="70"/>
      <c r="C4" s="70"/>
      <c r="D4" s="70"/>
      <c r="E4" s="70"/>
      <c r="F4" s="70"/>
      <c r="G4" s="70"/>
      <c r="H4"/>
      <c r="I4"/>
      <c r="K4" s="46"/>
    </row>
    <row r="5" spans="1:11" ht="15.6" x14ac:dyDescent="0.25">
      <c r="A5" s="69" t="s">
        <v>3</v>
      </c>
      <c r="B5" s="69">
        <v>0</v>
      </c>
      <c r="C5" s="69">
        <v>0</v>
      </c>
      <c r="D5" s="69">
        <v>17000</v>
      </c>
      <c r="E5" s="69">
        <v>17000</v>
      </c>
      <c r="F5" s="18">
        <v>0</v>
      </c>
      <c r="G5" s="21">
        <v>0</v>
      </c>
      <c r="I5" s="43" t="s">
        <v>304</v>
      </c>
      <c r="K5" s="46"/>
    </row>
    <row r="6" spans="1:11" ht="39.6" x14ac:dyDescent="0.25">
      <c r="A6" s="69" t="s">
        <v>4</v>
      </c>
      <c r="B6" s="69">
        <v>0</v>
      </c>
      <c r="C6" s="69">
        <v>0</v>
      </c>
      <c r="D6" s="69">
        <v>2000</v>
      </c>
      <c r="E6" s="69">
        <v>2000</v>
      </c>
      <c r="F6" s="18">
        <v>0</v>
      </c>
      <c r="G6" s="21">
        <v>0</v>
      </c>
      <c r="I6" s="43" t="s">
        <v>305</v>
      </c>
      <c r="K6" s="46"/>
    </row>
    <row r="7" spans="1:11" ht="26.4" x14ac:dyDescent="0.25">
      <c r="A7" s="69" t="s">
        <v>5</v>
      </c>
      <c r="B7" s="69">
        <v>5799.95</v>
      </c>
      <c r="C7" s="69">
        <v>0</v>
      </c>
      <c r="D7" s="69">
        <v>5800</v>
      </c>
      <c r="E7" s="69">
        <v>5800</v>
      </c>
      <c r="F7" s="18">
        <v>5800</v>
      </c>
      <c r="G7" s="21">
        <v>5974</v>
      </c>
      <c r="I7" s="43" t="s">
        <v>306</v>
      </c>
      <c r="K7" s="46"/>
    </row>
    <row r="8" spans="1:11" ht="26.4" x14ac:dyDescent="0.25">
      <c r="A8" s="69" t="s">
        <v>6</v>
      </c>
      <c r="B8" s="69">
        <v>115000</v>
      </c>
      <c r="C8" s="69">
        <v>0</v>
      </c>
      <c r="D8" s="69">
        <v>115000</v>
      </c>
      <c r="E8" s="69">
        <v>115000</v>
      </c>
      <c r="F8" s="18">
        <v>115000</v>
      </c>
      <c r="G8" s="21">
        <v>118450</v>
      </c>
      <c r="I8" s="43" t="s">
        <v>307</v>
      </c>
      <c r="K8" s="46"/>
    </row>
    <row r="9" spans="1:11" ht="15.6" x14ac:dyDescent="0.25">
      <c r="A9" s="69" t="s">
        <v>7</v>
      </c>
      <c r="B9" s="69">
        <v>1026378.38</v>
      </c>
      <c r="C9" s="69">
        <v>1594780.44</v>
      </c>
      <c r="D9" s="69">
        <v>1144103</v>
      </c>
      <c r="E9" s="69">
        <v>1144103</v>
      </c>
      <c r="F9" s="18">
        <v>1605000</v>
      </c>
      <c r="G9" s="21">
        <v>1653150</v>
      </c>
      <c r="I9" s="43" t="s">
        <v>308</v>
      </c>
      <c r="K9" s="46"/>
    </row>
    <row r="10" spans="1:11" ht="26.4" x14ac:dyDescent="0.25">
      <c r="A10" s="69" t="s">
        <v>8</v>
      </c>
      <c r="B10" s="69">
        <v>115528.26</v>
      </c>
      <c r="C10" s="69">
        <v>0</v>
      </c>
      <c r="D10" s="69">
        <v>77000</v>
      </c>
      <c r="E10" s="69">
        <v>77000</v>
      </c>
      <c r="F10" s="18">
        <v>0</v>
      </c>
      <c r="G10" s="21">
        <v>79310</v>
      </c>
      <c r="I10" s="43" t="s">
        <v>309</v>
      </c>
      <c r="K10" s="46"/>
    </row>
    <row r="11" spans="1:11" ht="26.4" x14ac:dyDescent="0.25">
      <c r="A11" s="69" t="s">
        <v>9</v>
      </c>
      <c r="B11" s="69">
        <v>29558</v>
      </c>
      <c r="C11" s="69">
        <v>0</v>
      </c>
      <c r="D11" s="69">
        <v>41051</v>
      </c>
      <c r="E11" s="69">
        <v>41051</v>
      </c>
      <c r="F11" s="18">
        <v>0</v>
      </c>
      <c r="G11" s="21">
        <v>42282.53</v>
      </c>
      <c r="I11" s="43" t="s">
        <v>310</v>
      </c>
      <c r="K11" s="46"/>
    </row>
    <row r="12" spans="1:11" ht="26.4" x14ac:dyDescent="0.25">
      <c r="A12" s="69" t="s">
        <v>10</v>
      </c>
      <c r="B12" s="69">
        <v>20000</v>
      </c>
      <c r="C12" s="69">
        <v>0</v>
      </c>
      <c r="D12" s="69">
        <v>20000</v>
      </c>
      <c r="E12" s="69">
        <v>20000</v>
      </c>
      <c r="F12" s="18">
        <v>0</v>
      </c>
      <c r="G12" s="21">
        <v>20600</v>
      </c>
      <c r="I12" s="43" t="s">
        <v>311</v>
      </c>
      <c r="K12" s="46"/>
    </row>
    <row r="13" spans="1:11" ht="15.6" x14ac:dyDescent="0.25">
      <c r="A13" s="69" t="s">
        <v>11</v>
      </c>
      <c r="B13" s="69">
        <v>389.69</v>
      </c>
      <c r="C13" s="69">
        <v>1170.45</v>
      </c>
      <c r="D13" s="69">
        <v>1000</v>
      </c>
      <c r="E13" s="69">
        <v>1000</v>
      </c>
      <c r="F13" s="18">
        <v>1250</v>
      </c>
      <c r="G13" s="21">
        <v>1030</v>
      </c>
      <c r="I13" s="43" t="s">
        <v>312</v>
      </c>
      <c r="K13" s="46"/>
    </row>
    <row r="14" spans="1:11" ht="15.6" x14ac:dyDescent="0.25">
      <c r="A14" s="69" t="s">
        <v>12</v>
      </c>
      <c r="B14" s="69">
        <v>18352</v>
      </c>
      <c r="C14" s="69">
        <v>0</v>
      </c>
      <c r="D14" s="69">
        <v>18352</v>
      </c>
      <c r="E14" s="69">
        <v>18352</v>
      </c>
      <c r="F14" s="18">
        <v>0</v>
      </c>
      <c r="G14" s="21">
        <v>18902.560000000001</v>
      </c>
      <c r="I14" s="43" t="s">
        <v>313</v>
      </c>
      <c r="K14" s="46"/>
    </row>
    <row r="15" spans="1:11" ht="15.6" x14ac:dyDescent="0.25">
      <c r="A15" s="69" t="s">
        <v>13</v>
      </c>
      <c r="B15" s="69">
        <v>1400</v>
      </c>
      <c r="C15" s="69">
        <v>600</v>
      </c>
      <c r="D15" s="69">
        <v>0</v>
      </c>
      <c r="E15" s="69">
        <v>0</v>
      </c>
      <c r="F15" s="18">
        <v>72000</v>
      </c>
      <c r="G15" s="21">
        <v>175000</v>
      </c>
      <c r="I15" s="43" t="s">
        <v>314</v>
      </c>
      <c r="K15" s="46"/>
    </row>
    <row r="16" spans="1:11" ht="66" x14ac:dyDescent="0.25">
      <c r="A16" s="69" t="s">
        <v>14</v>
      </c>
      <c r="B16" s="69">
        <v>333.88</v>
      </c>
      <c r="C16" s="69">
        <v>0</v>
      </c>
      <c r="D16" s="69">
        <v>353</v>
      </c>
      <c r="E16" s="69">
        <v>353</v>
      </c>
      <c r="F16" s="18">
        <v>355</v>
      </c>
      <c r="G16" s="21">
        <v>365.65000000000003</v>
      </c>
      <c r="I16" s="43" t="s">
        <v>315</v>
      </c>
      <c r="K16" s="46"/>
    </row>
    <row r="17" spans="1:11" ht="15.6" x14ac:dyDescent="0.25">
      <c r="A17" s="69" t="s">
        <v>15</v>
      </c>
      <c r="B17" s="69">
        <v>5591.98</v>
      </c>
      <c r="C17" s="69">
        <v>10327.57</v>
      </c>
      <c r="D17" s="69">
        <v>10000</v>
      </c>
      <c r="E17" s="69">
        <v>10000</v>
      </c>
      <c r="F17" s="18">
        <v>11500</v>
      </c>
      <c r="G17" s="21">
        <v>10300</v>
      </c>
      <c r="I17" s="43" t="s">
        <v>316</v>
      </c>
      <c r="K17" s="46"/>
    </row>
    <row r="18" spans="1:11" ht="66" x14ac:dyDescent="0.25">
      <c r="A18" s="69" t="s">
        <v>16</v>
      </c>
      <c r="B18" s="69">
        <v>47600.79</v>
      </c>
      <c r="C18" s="69">
        <v>47655</v>
      </c>
      <c r="D18" s="69">
        <v>40269</v>
      </c>
      <c r="E18" s="69">
        <v>40269</v>
      </c>
      <c r="F18" s="18">
        <v>48000</v>
      </c>
      <c r="G18" s="21">
        <v>41477.07</v>
      </c>
      <c r="I18" s="43" t="s">
        <v>317</v>
      </c>
      <c r="K18" s="46"/>
    </row>
    <row r="19" spans="1:11" ht="26.4" x14ac:dyDescent="0.25">
      <c r="A19" s="71" t="s">
        <v>318</v>
      </c>
      <c r="B19" s="69">
        <v>111500</v>
      </c>
      <c r="C19" s="69">
        <v>133000</v>
      </c>
      <c r="D19" s="69">
        <v>50000</v>
      </c>
      <c r="E19" s="69">
        <v>50000</v>
      </c>
      <c r="F19" s="18">
        <v>157000</v>
      </c>
      <c r="G19" s="21">
        <v>161710</v>
      </c>
      <c r="I19" s="43" t="s">
        <v>319</v>
      </c>
      <c r="K19" s="46"/>
    </row>
    <row r="20" spans="1:11" ht="15.6" x14ac:dyDescent="0.25">
      <c r="A20" s="69" t="s">
        <v>17</v>
      </c>
      <c r="B20" s="69">
        <v>41361.599999999999</v>
      </c>
      <c r="C20" s="69">
        <v>26226</v>
      </c>
      <c r="D20" s="69">
        <v>40000</v>
      </c>
      <c r="E20" s="69">
        <v>40000</v>
      </c>
      <c r="F20" s="18">
        <v>28500</v>
      </c>
      <c r="G20" s="21">
        <v>51500</v>
      </c>
      <c r="I20" s="43" t="s">
        <v>320</v>
      </c>
      <c r="K20" s="46"/>
    </row>
    <row r="21" spans="1:11" ht="39.6" x14ac:dyDescent="0.25">
      <c r="A21" s="69" t="s">
        <v>18</v>
      </c>
      <c r="B21" s="69">
        <v>4045.95</v>
      </c>
      <c r="C21" s="69">
        <v>4919</v>
      </c>
      <c r="D21" s="69">
        <v>1000</v>
      </c>
      <c r="E21" s="69">
        <v>1000</v>
      </c>
      <c r="F21" s="18">
        <v>6550</v>
      </c>
      <c r="G21" s="21">
        <v>6746.5</v>
      </c>
      <c r="I21" s="52" t="s">
        <v>721</v>
      </c>
      <c r="K21" s="46"/>
    </row>
    <row r="22" spans="1:11" ht="26.4" x14ac:dyDescent="0.25">
      <c r="A22" s="69" t="s">
        <v>19</v>
      </c>
      <c r="B22" s="69">
        <v>0</v>
      </c>
      <c r="C22" s="69">
        <v>50</v>
      </c>
      <c r="D22" s="69">
        <v>0</v>
      </c>
      <c r="E22" s="69">
        <v>0</v>
      </c>
      <c r="F22" s="18">
        <v>50</v>
      </c>
      <c r="G22" s="21">
        <v>51.5</v>
      </c>
      <c r="I22" s="43" t="s">
        <v>321</v>
      </c>
      <c r="K22" s="46"/>
    </row>
    <row r="23" spans="1:11" ht="26.4" x14ac:dyDescent="0.25">
      <c r="A23" s="71" t="s">
        <v>322</v>
      </c>
      <c r="B23" s="69">
        <v>0</v>
      </c>
      <c r="C23" s="69">
        <v>84003.96</v>
      </c>
      <c r="D23" s="69">
        <v>20000</v>
      </c>
      <c r="E23" s="69">
        <v>20000</v>
      </c>
      <c r="F23" s="18">
        <v>84004</v>
      </c>
      <c r="G23" s="21">
        <v>86524.12</v>
      </c>
      <c r="I23" s="43" t="s">
        <v>323</v>
      </c>
      <c r="K23" s="46"/>
    </row>
    <row r="24" spans="1:11" ht="66" x14ac:dyDescent="0.25">
      <c r="A24" s="69" t="s">
        <v>20</v>
      </c>
      <c r="B24" s="69">
        <v>206564</v>
      </c>
      <c r="C24" s="69">
        <v>138628</v>
      </c>
      <c r="D24" s="69">
        <v>207944</v>
      </c>
      <c r="E24" s="69">
        <v>207944</v>
      </c>
      <c r="F24" s="18">
        <v>207944</v>
      </c>
      <c r="G24" s="21">
        <v>214182.32</v>
      </c>
      <c r="I24" s="43" t="s">
        <v>324</v>
      </c>
      <c r="K24" s="46"/>
    </row>
    <row r="25" spans="1:11" ht="66" x14ac:dyDescent="0.25">
      <c r="A25" s="69" t="s">
        <v>21</v>
      </c>
      <c r="B25" s="69">
        <v>395853</v>
      </c>
      <c r="C25" s="69">
        <v>341181</v>
      </c>
      <c r="D25" s="69">
        <v>391410</v>
      </c>
      <c r="E25" s="69">
        <v>391410</v>
      </c>
      <c r="F25" s="18">
        <v>391410</v>
      </c>
      <c r="G25" s="21">
        <v>403152.3</v>
      </c>
      <c r="I25" s="43" t="s">
        <v>326</v>
      </c>
      <c r="K25" s="46"/>
    </row>
    <row r="26" spans="1:11" ht="66" x14ac:dyDescent="0.25">
      <c r="A26" s="69" t="s">
        <v>22</v>
      </c>
      <c r="B26" s="69">
        <v>3406.7</v>
      </c>
      <c r="C26" s="69">
        <v>3212</v>
      </c>
      <c r="D26" s="69">
        <v>3743</v>
      </c>
      <c r="E26" s="69">
        <v>3743</v>
      </c>
      <c r="F26" s="18">
        <v>4200</v>
      </c>
      <c r="G26" s="21">
        <v>4326</v>
      </c>
      <c r="I26" s="43" t="s">
        <v>325</v>
      </c>
      <c r="K26" s="46"/>
    </row>
    <row r="27" spans="1:11" ht="66" x14ac:dyDescent="0.25">
      <c r="A27" s="69" t="s">
        <v>23</v>
      </c>
      <c r="B27" s="69">
        <v>0</v>
      </c>
      <c r="C27" s="69">
        <v>0</v>
      </c>
      <c r="D27" s="69">
        <v>1713</v>
      </c>
      <c r="E27" s="69">
        <v>1713</v>
      </c>
      <c r="F27" s="18">
        <v>1713</v>
      </c>
      <c r="G27" s="21">
        <v>1764.39</v>
      </c>
      <c r="I27" s="43" t="s">
        <v>328</v>
      </c>
      <c r="K27" s="46"/>
    </row>
    <row r="28" spans="1:11" ht="26.4" x14ac:dyDescent="0.25">
      <c r="A28" s="71" t="s">
        <v>327</v>
      </c>
      <c r="B28" s="69">
        <v>0</v>
      </c>
      <c r="C28" s="69">
        <v>64012.29</v>
      </c>
      <c r="D28" s="69">
        <v>0</v>
      </c>
      <c r="E28" s="69">
        <v>0</v>
      </c>
      <c r="F28" s="18">
        <v>64500</v>
      </c>
      <c r="G28" s="21">
        <v>66435</v>
      </c>
      <c r="I28" s="43" t="s">
        <v>329</v>
      </c>
      <c r="K28" s="46"/>
    </row>
    <row r="29" spans="1:11" ht="15.6" x14ac:dyDescent="0.25">
      <c r="A29" s="69" t="s">
        <v>24</v>
      </c>
      <c r="B29" s="69">
        <v>8666.67</v>
      </c>
      <c r="C29" s="69">
        <v>8666.67</v>
      </c>
      <c r="D29" s="69">
        <v>8667</v>
      </c>
      <c r="E29" s="69">
        <v>8667</v>
      </c>
      <c r="F29" s="18">
        <v>8667</v>
      </c>
      <c r="G29" s="21">
        <v>8927.01</v>
      </c>
      <c r="I29" s="43" t="s">
        <v>330</v>
      </c>
      <c r="K29" s="46"/>
    </row>
    <row r="30" spans="1:11" ht="15.6" x14ac:dyDescent="0.25">
      <c r="A30" s="69" t="s">
        <v>25</v>
      </c>
      <c r="B30" s="69">
        <v>40393.58</v>
      </c>
      <c r="C30" s="69">
        <v>44625.26</v>
      </c>
      <c r="D30" s="69">
        <v>42150</v>
      </c>
      <c r="E30" s="69">
        <v>42150</v>
      </c>
      <c r="F30" s="18">
        <v>45000</v>
      </c>
      <c r="G30" s="21">
        <v>43414.5</v>
      </c>
      <c r="I30" s="43" t="s">
        <v>331</v>
      </c>
      <c r="K30" s="46"/>
    </row>
    <row r="31" spans="1:11" ht="15.6" x14ac:dyDescent="0.25">
      <c r="A31" s="69" t="s">
        <v>26</v>
      </c>
      <c r="B31" s="69">
        <v>0</v>
      </c>
      <c r="C31" s="69">
        <v>0</v>
      </c>
      <c r="D31" s="69">
        <v>100</v>
      </c>
      <c r="E31" s="69">
        <v>100</v>
      </c>
      <c r="F31" s="18">
        <v>0</v>
      </c>
      <c r="G31" s="21">
        <v>0</v>
      </c>
      <c r="I31" s="43" t="s">
        <v>332</v>
      </c>
      <c r="K31" s="46"/>
    </row>
    <row r="32" spans="1:11" ht="26.4" x14ac:dyDescent="0.25">
      <c r="A32" s="69" t="s">
        <v>27</v>
      </c>
      <c r="B32" s="69">
        <v>3401.5</v>
      </c>
      <c r="C32" s="69">
        <v>5785</v>
      </c>
      <c r="D32" s="69">
        <v>5000</v>
      </c>
      <c r="E32" s="69">
        <v>5000</v>
      </c>
      <c r="F32" s="18">
        <v>6000</v>
      </c>
      <c r="G32" s="21">
        <v>5819.5</v>
      </c>
      <c r="I32" s="43" t="s">
        <v>333</v>
      </c>
      <c r="K32" s="46"/>
    </row>
    <row r="33" spans="1:11" ht="15.6" x14ac:dyDescent="0.25">
      <c r="A33" s="69" t="s">
        <v>28</v>
      </c>
      <c r="B33" s="69">
        <v>29708.1</v>
      </c>
      <c r="C33" s="69">
        <v>33498</v>
      </c>
      <c r="D33" s="69">
        <v>30000</v>
      </c>
      <c r="E33" s="69">
        <v>30000</v>
      </c>
      <c r="F33" s="18">
        <v>35000</v>
      </c>
      <c r="G33" s="21">
        <v>30900</v>
      </c>
      <c r="I33" s="43" t="s">
        <v>334</v>
      </c>
      <c r="K33" s="46"/>
    </row>
    <row r="34" spans="1:11" ht="26.4" x14ac:dyDescent="0.25">
      <c r="A34" s="69" t="s">
        <v>29</v>
      </c>
      <c r="B34" s="69">
        <v>100</v>
      </c>
      <c r="C34" s="69">
        <v>0</v>
      </c>
      <c r="D34" s="69">
        <v>500</v>
      </c>
      <c r="E34" s="69">
        <v>500</v>
      </c>
      <c r="F34" s="18">
        <v>500</v>
      </c>
      <c r="G34" s="21">
        <v>515</v>
      </c>
      <c r="I34" s="43" t="s">
        <v>335</v>
      </c>
      <c r="K34" s="46"/>
    </row>
    <row r="35" spans="1:11" ht="26.4" x14ac:dyDescent="0.25">
      <c r="A35" s="69" t="s">
        <v>30</v>
      </c>
      <c r="B35" s="69">
        <v>525</v>
      </c>
      <c r="C35" s="69">
        <v>2456</v>
      </c>
      <c r="D35" s="69">
        <v>900</v>
      </c>
      <c r="E35" s="69">
        <v>900</v>
      </c>
      <c r="F35" s="18">
        <v>2650</v>
      </c>
      <c r="G35" s="21">
        <v>1442</v>
      </c>
      <c r="I35" s="43" t="s">
        <v>336</v>
      </c>
      <c r="K35" s="46"/>
    </row>
    <row r="36" spans="1:11" ht="15.6" x14ac:dyDescent="0.25">
      <c r="A36" s="69" t="s">
        <v>31</v>
      </c>
      <c r="B36" s="69">
        <v>3600</v>
      </c>
      <c r="C36" s="69">
        <v>4300</v>
      </c>
      <c r="D36" s="69">
        <v>4000</v>
      </c>
      <c r="E36" s="69">
        <v>4000</v>
      </c>
      <c r="F36" s="18">
        <v>4500</v>
      </c>
      <c r="G36" s="21">
        <v>4223</v>
      </c>
      <c r="I36" s="43" t="s">
        <v>337</v>
      </c>
      <c r="K36" s="46"/>
    </row>
    <row r="37" spans="1:11" ht="26.4" x14ac:dyDescent="0.25">
      <c r="A37" s="69" t="s">
        <v>32</v>
      </c>
      <c r="B37" s="69">
        <v>4788</v>
      </c>
      <c r="C37" s="69">
        <v>1596</v>
      </c>
      <c r="D37" s="69">
        <v>4000</v>
      </c>
      <c r="E37" s="69">
        <v>4000</v>
      </c>
      <c r="F37" s="18">
        <v>2000</v>
      </c>
      <c r="G37" s="21">
        <v>4326</v>
      </c>
      <c r="I37" s="43" t="s">
        <v>338</v>
      </c>
      <c r="K37" s="46"/>
    </row>
    <row r="38" spans="1:11" ht="15.6" x14ac:dyDescent="0.25">
      <c r="A38" s="69" t="s">
        <v>33</v>
      </c>
      <c r="B38" s="69">
        <v>8540.11</v>
      </c>
      <c r="C38" s="69">
        <v>15306</v>
      </c>
      <c r="D38" s="69">
        <v>10000</v>
      </c>
      <c r="E38" s="69">
        <v>10000</v>
      </c>
      <c r="F38" s="18">
        <v>16000</v>
      </c>
      <c r="G38" s="21">
        <v>15965</v>
      </c>
      <c r="I38" s="43" t="s">
        <v>339</v>
      </c>
      <c r="K38" s="46"/>
    </row>
    <row r="39" spans="1:11" ht="15.6" x14ac:dyDescent="0.25">
      <c r="A39" s="69" t="s">
        <v>34</v>
      </c>
      <c r="B39" s="69">
        <v>194.45</v>
      </c>
      <c r="C39" s="69">
        <v>211</v>
      </c>
      <c r="D39" s="69">
        <v>500</v>
      </c>
      <c r="E39" s="69">
        <v>500</v>
      </c>
      <c r="F39" s="18">
        <v>275</v>
      </c>
      <c r="G39" s="21">
        <v>283.25</v>
      </c>
      <c r="I39" s="43" t="s">
        <v>340</v>
      </c>
      <c r="K39" s="46"/>
    </row>
    <row r="40" spans="1:11" ht="26.4" x14ac:dyDescent="0.25">
      <c r="A40" s="69" t="s">
        <v>35</v>
      </c>
      <c r="B40" s="69">
        <v>118.22</v>
      </c>
      <c r="C40" s="69">
        <v>7995.61</v>
      </c>
      <c r="D40" s="69">
        <v>500</v>
      </c>
      <c r="E40" s="69">
        <v>500</v>
      </c>
      <c r="F40" s="18">
        <v>9000</v>
      </c>
      <c r="G40" s="21">
        <v>210000</v>
      </c>
      <c r="I40" s="43" t="s">
        <v>591</v>
      </c>
      <c r="K40" s="46"/>
    </row>
    <row r="41" spans="1:11" ht="15.6" x14ac:dyDescent="0.25">
      <c r="A41" s="69" t="s">
        <v>36</v>
      </c>
      <c r="B41" s="69">
        <v>3145</v>
      </c>
      <c r="C41" s="69">
        <v>3475</v>
      </c>
      <c r="D41" s="69">
        <v>2000</v>
      </c>
      <c r="E41" s="69">
        <v>2000</v>
      </c>
      <c r="F41" s="18">
        <v>4700</v>
      </c>
      <c r="G41" s="21">
        <v>4841</v>
      </c>
      <c r="I41" s="43" t="s">
        <v>341</v>
      </c>
      <c r="K41" s="46"/>
    </row>
    <row r="42" spans="1:11" ht="26.4" x14ac:dyDescent="0.25">
      <c r="A42" s="69" t="s">
        <v>37</v>
      </c>
      <c r="B42" s="69">
        <v>945.53</v>
      </c>
      <c r="C42" s="69">
        <v>594</v>
      </c>
      <c r="D42" s="69">
        <v>2000</v>
      </c>
      <c r="E42" s="69">
        <v>2000</v>
      </c>
      <c r="F42" s="18">
        <v>700</v>
      </c>
      <c r="G42" s="21">
        <v>1545</v>
      </c>
      <c r="I42" s="43" t="s">
        <v>342</v>
      </c>
      <c r="K42" s="46"/>
    </row>
    <row r="43" spans="1:11" ht="15.6" x14ac:dyDescent="0.25">
      <c r="A43" s="69" t="s">
        <v>38</v>
      </c>
      <c r="B43" s="69">
        <v>35820.019999999997</v>
      </c>
      <c r="C43" s="69">
        <v>139</v>
      </c>
      <c r="D43" s="69">
        <v>30000</v>
      </c>
      <c r="E43" s="69">
        <v>30000</v>
      </c>
      <c r="F43" s="18">
        <v>30000</v>
      </c>
      <c r="G43" s="21">
        <v>30900</v>
      </c>
      <c r="I43" s="43" t="s">
        <v>343</v>
      </c>
      <c r="K43" s="46"/>
    </row>
    <row r="44" spans="1:11" ht="15.6" x14ac:dyDescent="0.25">
      <c r="A44" s="69" t="s">
        <v>39</v>
      </c>
      <c r="B44" s="69">
        <v>1680</v>
      </c>
      <c r="C44" s="69">
        <v>-160</v>
      </c>
      <c r="D44" s="69">
        <v>2000</v>
      </c>
      <c r="E44" s="69">
        <v>2000</v>
      </c>
      <c r="F44" s="18">
        <v>300</v>
      </c>
      <c r="G44" s="21">
        <v>309</v>
      </c>
      <c r="I44" s="43" t="s">
        <v>344</v>
      </c>
      <c r="K44" s="46"/>
    </row>
    <row r="45" spans="1:11" ht="15.6" x14ac:dyDescent="0.25">
      <c r="A45" s="69" t="s">
        <v>40</v>
      </c>
      <c r="B45" s="69">
        <v>13950</v>
      </c>
      <c r="C45" s="69">
        <v>12788</v>
      </c>
      <c r="D45" s="69">
        <v>13950</v>
      </c>
      <c r="E45" s="69">
        <v>13950</v>
      </c>
      <c r="F45" s="18">
        <v>15000</v>
      </c>
      <c r="G45" s="21">
        <v>0</v>
      </c>
      <c r="I45" s="43" t="s">
        <v>345</v>
      </c>
      <c r="K45" s="46"/>
    </row>
    <row r="46" spans="1:11" ht="15.6" x14ac:dyDescent="0.25">
      <c r="A46" s="69" t="s">
        <v>41</v>
      </c>
      <c r="B46" s="69">
        <v>249.09</v>
      </c>
      <c r="C46" s="69">
        <v>123</v>
      </c>
      <c r="D46" s="69">
        <v>200</v>
      </c>
      <c r="E46" s="69">
        <v>200</v>
      </c>
      <c r="F46" s="18">
        <v>275</v>
      </c>
      <c r="G46" s="21">
        <v>283.25</v>
      </c>
      <c r="I46" s="43" t="s">
        <v>346</v>
      </c>
      <c r="K46" s="46"/>
    </row>
    <row r="47" spans="1:11" ht="26.4" x14ac:dyDescent="0.25">
      <c r="A47" s="69" t="s">
        <v>42</v>
      </c>
      <c r="B47" s="69">
        <v>11728.17</v>
      </c>
      <c r="C47" s="69">
        <v>11127</v>
      </c>
      <c r="D47" s="69">
        <v>11000</v>
      </c>
      <c r="E47" s="69">
        <v>11000</v>
      </c>
      <c r="F47" s="18">
        <v>13000</v>
      </c>
      <c r="G47" s="21">
        <v>13390</v>
      </c>
      <c r="I47" s="43" t="s">
        <v>347</v>
      </c>
      <c r="K47" s="46"/>
    </row>
    <row r="48" spans="1:11" ht="26.4" x14ac:dyDescent="0.25">
      <c r="A48" s="69" t="s">
        <v>43</v>
      </c>
      <c r="B48" s="69">
        <v>0</v>
      </c>
      <c r="C48" s="69">
        <v>181.47</v>
      </c>
      <c r="D48" s="69">
        <v>0</v>
      </c>
      <c r="E48" s="69">
        <v>0</v>
      </c>
      <c r="F48" s="18">
        <v>190</v>
      </c>
      <c r="G48" s="21">
        <v>195.70000000000002</v>
      </c>
      <c r="I48" s="43" t="s">
        <v>348</v>
      </c>
      <c r="K48" s="46"/>
    </row>
    <row r="49" spans="1:12" ht="26.4" x14ac:dyDescent="0.25">
      <c r="A49" s="69" t="s">
        <v>44</v>
      </c>
      <c r="B49" s="69">
        <v>77334.53</v>
      </c>
      <c r="C49" s="69">
        <v>58999</v>
      </c>
      <c r="D49" s="69">
        <v>85000</v>
      </c>
      <c r="E49" s="69">
        <v>85000</v>
      </c>
      <c r="F49" s="18">
        <v>78500</v>
      </c>
      <c r="G49" s="21">
        <v>80855</v>
      </c>
      <c r="I49" s="43" t="s">
        <v>349</v>
      </c>
      <c r="K49" s="46"/>
    </row>
    <row r="50" spans="1:12" ht="26.4" x14ac:dyDescent="0.25">
      <c r="A50" s="69" t="s">
        <v>45</v>
      </c>
      <c r="B50" s="69">
        <v>9455.85</v>
      </c>
      <c r="C50" s="69">
        <v>0</v>
      </c>
      <c r="D50" s="69">
        <v>15000</v>
      </c>
      <c r="E50" s="69">
        <v>15000</v>
      </c>
      <c r="F50" s="18">
        <v>15000</v>
      </c>
      <c r="G50" s="21">
        <v>15450</v>
      </c>
      <c r="I50" s="43" t="s">
        <v>350</v>
      </c>
      <c r="K50" s="46"/>
    </row>
    <row r="51" spans="1:12" ht="26.4" x14ac:dyDescent="0.25">
      <c r="A51" s="69" t="s">
        <v>46</v>
      </c>
      <c r="B51" s="69">
        <v>17710.150000000001</v>
      </c>
      <c r="C51" s="69">
        <v>87105</v>
      </c>
      <c r="D51" s="69">
        <v>22500</v>
      </c>
      <c r="E51" s="69">
        <v>22500</v>
      </c>
      <c r="F51" s="18">
        <v>90000</v>
      </c>
      <c r="G51" s="21">
        <v>371800</v>
      </c>
      <c r="I51" s="43" t="s">
        <v>592</v>
      </c>
      <c r="K51" s="46"/>
    </row>
    <row r="52" spans="1:12" s="23" customFormat="1" ht="15.6" x14ac:dyDescent="0.25">
      <c r="A52" s="69" t="s">
        <v>47</v>
      </c>
      <c r="B52" s="69">
        <v>80</v>
      </c>
      <c r="C52" s="69">
        <v>340</v>
      </c>
      <c r="D52" s="69">
        <v>100</v>
      </c>
      <c r="E52" s="69">
        <v>100</v>
      </c>
      <c r="F52" s="18">
        <v>650</v>
      </c>
      <c r="G52" s="21">
        <v>669.5</v>
      </c>
      <c r="H52" s="15"/>
      <c r="I52" s="43" t="s">
        <v>351</v>
      </c>
      <c r="J52" s="27"/>
      <c r="K52" s="47"/>
      <c r="L52" s="27"/>
    </row>
    <row r="53" spans="1:12" ht="16.2" thickBot="1" x14ac:dyDescent="0.3">
      <c r="A53" s="29" t="s">
        <v>1</v>
      </c>
      <c r="B53" s="24">
        <v>2420798.15</v>
      </c>
      <c r="C53" s="24">
        <v>2748916</v>
      </c>
      <c r="D53" s="24">
        <v>2497805</v>
      </c>
      <c r="E53" s="24">
        <v>2497805</v>
      </c>
      <c r="F53" s="24">
        <f>SUM(F5:F52)</f>
        <v>3182683</v>
      </c>
      <c r="G53" s="25">
        <f>SUM(G5:G52)</f>
        <v>4009287.6499999994</v>
      </c>
      <c r="H53" s="26"/>
      <c r="I53" s="44" t="s">
        <v>352</v>
      </c>
    </row>
    <row r="54" spans="1:12" ht="16.2" thickTop="1" x14ac:dyDescent="0.25">
      <c r="A54" s="69"/>
      <c r="B54" s="69"/>
      <c r="C54" s="69"/>
      <c r="D54" s="69"/>
      <c r="E54" s="69"/>
      <c r="I54" s="42"/>
    </row>
    <row r="55" spans="1:12" ht="15.6" x14ac:dyDescent="0.25">
      <c r="A55" s="69" t="s">
        <v>48</v>
      </c>
      <c r="B55" s="70"/>
      <c r="C55" s="70"/>
      <c r="D55" s="70"/>
      <c r="E55" s="70"/>
      <c r="I55" s="42"/>
    </row>
    <row r="56" spans="1:12" ht="15.6" x14ac:dyDescent="0.25">
      <c r="A56" s="69" t="s">
        <v>49</v>
      </c>
      <c r="B56" s="70"/>
      <c r="C56" s="70"/>
      <c r="D56" s="70"/>
      <c r="E56" s="70"/>
      <c r="I56" s="42"/>
      <c r="K56" s="46"/>
    </row>
    <row r="57" spans="1:12" ht="13.2" x14ac:dyDescent="0.25">
      <c r="A57" s="70"/>
      <c r="B57" s="70"/>
      <c r="C57" s="70"/>
      <c r="D57" s="70"/>
      <c r="E57" s="70"/>
      <c r="F57" s="70"/>
      <c r="G57" s="70"/>
      <c r="H57"/>
      <c r="I57"/>
      <c r="K57" s="46"/>
    </row>
    <row r="58" spans="1:12" ht="26.4" x14ac:dyDescent="0.25">
      <c r="A58" s="69" t="s">
        <v>50</v>
      </c>
      <c r="B58" s="69">
        <v>8628.75</v>
      </c>
      <c r="C58" s="69">
        <v>8577</v>
      </c>
      <c r="D58" s="69">
        <v>10500</v>
      </c>
      <c r="E58" s="69">
        <v>10500</v>
      </c>
      <c r="F58" s="18">
        <v>10500</v>
      </c>
      <c r="G58" s="21">
        <v>10500</v>
      </c>
      <c r="I58" s="43" t="s">
        <v>353</v>
      </c>
      <c r="K58" s="46"/>
    </row>
    <row r="59" spans="1:12" ht="15.6" x14ac:dyDescent="0.25">
      <c r="A59" s="69" t="s">
        <v>51</v>
      </c>
      <c r="B59" s="69">
        <v>1367.07</v>
      </c>
      <c r="C59" s="69">
        <v>1251</v>
      </c>
      <c r="D59" s="69">
        <v>1500</v>
      </c>
      <c r="E59" s="69">
        <v>1500</v>
      </c>
      <c r="F59" s="18">
        <v>1500</v>
      </c>
      <c r="G59" s="21">
        <v>1545</v>
      </c>
      <c r="I59" s="43" t="s">
        <v>354</v>
      </c>
      <c r="K59" s="46"/>
    </row>
    <row r="60" spans="1:12" ht="15.6" x14ac:dyDescent="0.25">
      <c r="A60" s="69" t="s">
        <v>52</v>
      </c>
      <c r="B60" s="69">
        <v>0</v>
      </c>
      <c r="C60" s="69">
        <v>7.75</v>
      </c>
      <c r="D60" s="69">
        <v>0</v>
      </c>
      <c r="E60" s="69">
        <v>0</v>
      </c>
      <c r="F60" s="18">
        <v>100</v>
      </c>
      <c r="G60" s="21">
        <v>0</v>
      </c>
      <c r="I60" s="42"/>
      <c r="K60" s="46"/>
    </row>
    <row r="61" spans="1:12" ht="15.6" x14ac:dyDescent="0.25">
      <c r="A61" s="69" t="s">
        <v>53</v>
      </c>
      <c r="B61" s="69">
        <v>0</v>
      </c>
      <c r="C61" s="69">
        <v>888.68</v>
      </c>
      <c r="D61" s="69">
        <v>0</v>
      </c>
      <c r="E61" s="69">
        <v>0</v>
      </c>
      <c r="F61" s="18">
        <v>1000</v>
      </c>
      <c r="G61" s="21">
        <v>1000</v>
      </c>
      <c r="I61" s="43" t="s">
        <v>355</v>
      </c>
      <c r="K61" s="46"/>
    </row>
    <row r="62" spans="1:12" ht="79.2" x14ac:dyDescent="0.25">
      <c r="A62" s="69" t="s">
        <v>54</v>
      </c>
      <c r="B62" s="69">
        <v>5295.26</v>
      </c>
      <c r="C62" s="69">
        <v>2382</v>
      </c>
      <c r="D62" s="69">
        <v>10000</v>
      </c>
      <c r="E62" s="69">
        <v>10000</v>
      </c>
      <c r="F62" s="18">
        <v>25000</v>
      </c>
      <c r="G62" s="21">
        <v>25000</v>
      </c>
      <c r="I62" s="52" t="s">
        <v>716</v>
      </c>
      <c r="K62" s="46"/>
    </row>
    <row r="63" spans="1:12" ht="26.4" x14ac:dyDescent="0.25">
      <c r="A63" s="69" t="s">
        <v>55</v>
      </c>
      <c r="B63" s="69">
        <v>15357</v>
      </c>
      <c r="C63" s="69">
        <v>861</v>
      </c>
      <c r="D63" s="69">
        <v>2500</v>
      </c>
      <c r="E63" s="69">
        <v>2500</v>
      </c>
      <c r="F63" s="18">
        <v>50000</v>
      </c>
      <c r="G63" s="21">
        <v>22000</v>
      </c>
      <c r="I63" s="43" t="s">
        <v>590</v>
      </c>
      <c r="K63" s="46"/>
    </row>
    <row r="64" spans="1:12" ht="26.4" x14ac:dyDescent="0.25">
      <c r="A64" s="69" t="s">
        <v>56</v>
      </c>
      <c r="B64" s="69">
        <v>312</v>
      </c>
      <c r="C64" s="69">
        <v>4584</v>
      </c>
      <c r="D64" s="69">
        <v>13500</v>
      </c>
      <c r="E64" s="69">
        <v>13500</v>
      </c>
      <c r="F64" s="18">
        <v>5000</v>
      </c>
      <c r="G64" s="21">
        <v>2500</v>
      </c>
      <c r="I64" s="43" t="s">
        <v>356</v>
      </c>
      <c r="K64" s="46"/>
    </row>
    <row r="65" spans="1:11" ht="79.2" x14ac:dyDescent="0.25">
      <c r="A65" s="69" t="s">
        <v>57</v>
      </c>
      <c r="B65" s="69">
        <v>0</v>
      </c>
      <c r="C65" s="69">
        <v>3031</v>
      </c>
      <c r="D65" s="69">
        <v>0</v>
      </c>
      <c r="E65" s="69">
        <v>0</v>
      </c>
      <c r="F65" s="18">
        <v>10000</v>
      </c>
      <c r="G65" s="21">
        <v>220000</v>
      </c>
      <c r="I65" s="52" t="s">
        <v>717</v>
      </c>
      <c r="K65" s="46"/>
    </row>
    <row r="66" spans="1:11" ht="15.6" x14ac:dyDescent="0.25">
      <c r="A66" s="69" t="s">
        <v>58</v>
      </c>
      <c r="B66" s="69">
        <v>0</v>
      </c>
      <c r="C66" s="69">
        <v>72.59</v>
      </c>
      <c r="D66" s="69">
        <v>0</v>
      </c>
      <c r="E66" s="69">
        <v>0</v>
      </c>
      <c r="F66" s="18">
        <v>350</v>
      </c>
      <c r="G66" s="21">
        <v>13000</v>
      </c>
      <c r="I66" s="43" t="s">
        <v>589</v>
      </c>
      <c r="K66" s="46"/>
    </row>
    <row r="67" spans="1:11" ht="26.4" x14ac:dyDescent="0.25">
      <c r="A67" s="69" t="s">
        <v>59</v>
      </c>
      <c r="B67" s="69">
        <v>1866.22</v>
      </c>
      <c r="C67" s="69">
        <v>75.079999999999956</v>
      </c>
      <c r="D67" s="69">
        <v>3500</v>
      </c>
      <c r="E67" s="69">
        <v>3500</v>
      </c>
      <c r="F67" s="18">
        <v>250</v>
      </c>
      <c r="G67" s="21">
        <v>3500</v>
      </c>
      <c r="I67" s="43" t="s">
        <v>357</v>
      </c>
      <c r="K67" s="46"/>
    </row>
    <row r="68" spans="1:11" ht="26.4" x14ac:dyDescent="0.25">
      <c r="A68" s="69" t="s">
        <v>60</v>
      </c>
      <c r="B68" s="69">
        <v>11348.42</v>
      </c>
      <c r="C68" s="69">
        <v>6622</v>
      </c>
      <c r="D68" s="69">
        <v>20000</v>
      </c>
      <c r="E68" s="69">
        <v>20000</v>
      </c>
      <c r="F68" s="18">
        <v>20000</v>
      </c>
      <c r="G68" s="21">
        <v>22500</v>
      </c>
      <c r="I68" s="43" t="s">
        <v>358</v>
      </c>
      <c r="K68" s="46"/>
    </row>
    <row r="69" spans="1:11" ht="52.8" x14ac:dyDescent="0.25">
      <c r="A69" s="69" t="s">
        <v>61</v>
      </c>
      <c r="B69" s="69">
        <v>5857.39</v>
      </c>
      <c r="C69" s="91">
        <v>-69458</v>
      </c>
      <c r="D69" s="69">
        <v>0</v>
      </c>
      <c r="E69" s="69">
        <v>0</v>
      </c>
      <c r="F69" s="18">
        <v>-69500</v>
      </c>
      <c r="G69" s="21">
        <v>2000</v>
      </c>
      <c r="I69" s="52" t="s">
        <v>718</v>
      </c>
      <c r="J69" s="11" t="s">
        <v>690</v>
      </c>
      <c r="K69" s="46"/>
    </row>
    <row r="70" spans="1:11" ht="15.6" x14ac:dyDescent="0.25">
      <c r="A70" s="69" t="s">
        <v>62</v>
      </c>
      <c r="B70" s="69">
        <v>470.55</v>
      </c>
      <c r="C70" s="69">
        <v>552.09</v>
      </c>
      <c r="D70" s="69">
        <v>2000</v>
      </c>
      <c r="E70" s="69">
        <v>2000</v>
      </c>
      <c r="F70" s="18">
        <v>2000</v>
      </c>
      <c r="G70" s="21">
        <v>2000</v>
      </c>
      <c r="I70" s="43" t="s">
        <v>359</v>
      </c>
    </row>
    <row r="71" spans="1:11" ht="26.4" x14ac:dyDescent="0.25">
      <c r="A71" s="69" t="s">
        <v>63</v>
      </c>
      <c r="B71" s="72">
        <v>370</v>
      </c>
      <c r="C71" s="72">
        <v>0</v>
      </c>
      <c r="D71" s="72">
        <v>2500</v>
      </c>
      <c r="E71" s="72">
        <v>2500</v>
      </c>
      <c r="F71" s="19">
        <v>2500</v>
      </c>
      <c r="G71" s="21">
        <v>5500</v>
      </c>
      <c r="I71" s="43" t="s">
        <v>360</v>
      </c>
    </row>
    <row r="72" spans="1:11" ht="39.6" x14ac:dyDescent="0.25">
      <c r="A72" s="69" t="s">
        <v>64</v>
      </c>
      <c r="B72" s="69">
        <v>50872.66</v>
      </c>
      <c r="C72" s="69">
        <v>-40554</v>
      </c>
      <c r="D72" s="69">
        <v>66000</v>
      </c>
      <c r="E72" s="69">
        <v>66000</v>
      </c>
      <c r="F72" s="18">
        <f>SUM(F58:F71)</f>
        <v>58700</v>
      </c>
      <c r="G72" s="21">
        <f>SUM(G58:G71)</f>
        <v>331045</v>
      </c>
      <c r="I72" s="52" t="s">
        <v>719</v>
      </c>
    </row>
    <row r="73" spans="1:11" ht="15.6" x14ac:dyDescent="0.25">
      <c r="A73" s="69"/>
      <c r="B73" s="69"/>
      <c r="C73" s="69"/>
      <c r="D73" s="69"/>
      <c r="E73" s="69"/>
      <c r="I73" s="42"/>
      <c r="K73" s="46"/>
    </row>
    <row r="74" spans="1:11" ht="15.6" x14ac:dyDescent="0.25">
      <c r="A74" s="69" t="s">
        <v>65</v>
      </c>
      <c r="B74" s="70"/>
      <c r="C74" s="70"/>
      <c r="D74" s="70"/>
      <c r="E74" s="70"/>
      <c r="I74" s="42"/>
      <c r="K74" s="46"/>
    </row>
    <row r="75" spans="1:11" ht="13.2" x14ac:dyDescent="0.25">
      <c r="A75" s="70"/>
      <c r="B75" s="70"/>
      <c r="C75" s="70"/>
      <c r="D75" s="70"/>
      <c r="E75" s="70"/>
      <c r="F75" s="70"/>
      <c r="G75" s="70"/>
      <c r="H75"/>
      <c r="I75"/>
      <c r="K75" s="46"/>
    </row>
    <row r="76" spans="1:11" ht="79.2" x14ac:dyDescent="0.25">
      <c r="A76" s="69" t="s">
        <v>66</v>
      </c>
      <c r="B76" s="69">
        <v>73491.399999999994</v>
      </c>
      <c r="C76" s="69">
        <v>146216</v>
      </c>
      <c r="D76" s="69">
        <v>86240</v>
      </c>
      <c r="E76" s="69">
        <v>86240</v>
      </c>
      <c r="F76" s="18">
        <v>190204</v>
      </c>
      <c r="G76" s="21">
        <v>258600</v>
      </c>
      <c r="I76" s="52" t="s">
        <v>720</v>
      </c>
      <c r="K76" s="46"/>
    </row>
    <row r="77" spans="1:11" ht="39.6" x14ac:dyDescent="0.25">
      <c r="A77" s="69" t="s">
        <v>51</v>
      </c>
      <c r="B77" s="69">
        <v>32345.98</v>
      </c>
      <c r="C77" s="69">
        <v>50637</v>
      </c>
      <c r="D77" s="69">
        <v>48499</v>
      </c>
      <c r="E77" s="69">
        <v>48499</v>
      </c>
      <c r="F77" s="18">
        <v>84500</v>
      </c>
      <c r="G77" s="21">
        <v>144816</v>
      </c>
      <c r="I77" s="43" t="s">
        <v>364</v>
      </c>
      <c r="K77" s="46"/>
    </row>
    <row r="78" spans="1:11" ht="39.6" x14ac:dyDescent="0.25">
      <c r="A78" s="69" t="s">
        <v>67</v>
      </c>
      <c r="B78" s="69">
        <v>4248.13</v>
      </c>
      <c r="C78" s="69">
        <v>3009.42</v>
      </c>
      <c r="D78" s="69">
        <v>4950</v>
      </c>
      <c r="E78" s="69">
        <v>4950</v>
      </c>
      <c r="F78" s="18">
        <v>11500</v>
      </c>
      <c r="G78" s="21">
        <v>38500</v>
      </c>
      <c r="I78" s="43" t="s">
        <v>365</v>
      </c>
      <c r="K78" s="46"/>
    </row>
    <row r="79" spans="1:11" ht="15.6" x14ac:dyDescent="0.25">
      <c r="A79" s="69" t="s">
        <v>68</v>
      </c>
      <c r="B79" s="69">
        <v>0</v>
      </c>
      <c r="C79" s="69">
        <v>1412</v>
      </c>
      <c r="D79" s="69">
        <v>500</v>
      </c>
      <c r="E79" s="69">
        <v>500</v>
      </c>
      <c r="F79" s="18">
        <v>2500</v>
      </c>
      <c r="G79" s="21">
        <v>3300</v>
      </c>
      <c r="I79" s="43" t="s">
        <v>361</v>
      </c>
      <c r="K79" s="46"/>
    </row>
    <row r="80" spans="1:11" ht="26.4" x14ac:dyDescent="0.25">
      <c r="A80" s="69" t="s">
        <v>52</v>
      </c>
      <c r="B80" s="69">
        <v>1621.75</v>
      </c>
      <c r="C80" s="69">
        <v>1684</v>
      </c>
      <c r="D80" s="69">
        <v>4000</v>
      </c>
      <c r="E80" s="69">
        <v>4000</v>
      </c>
      <c r="F80" s="18">
        <v>2500</v>
      </c>
      <c r="G80" s="21">
        <v>2750</v>
      </c>
      <c r="I80" s="43" t="s">
        <v>366</v>
      </c>
      <c r="K80" s="46"/>
    </row>
    <row r="81" spans="1:11" ht="26.4" x14ac:dyDescent="0.25">
      <c r="A81" s="69" t="s">
        <v>69</v>
      </c>
      <c r="B81" s="69">
        <v>0</v>
      </c>
      <c r="C81" s="69">
        <v>5938</v>
      </c>
      <c r="D81" s="69">
        <v>0</v>
      </c>
      <c r="E81" s="69">
        <v>0</v>
      </c>
      <c r="F81" s="18">
        <v>5938</v>
      </c>
      <c r="G81" s="21">
        <v>0</v>
      </c>
      <c r="I81" s="43" t="s">
        <v>362</v>
      </c>
      <c r="K81" s="46"/>
    </row>
    <row r="82" spans="1:11" ht="26.4" x14ac:dyDescent="0.25">
      <c r="A82" s="69" t="s">
        <v>70</v>
      </c>
      <c r="B82" s="69">
        <v>46.94</v>
      </c>
      <c r="C82" s="69">
        <v>48.06</v>
      </c>
      <c r="D82" s="69">
        <v>500</v>
      </c>
      <c r="E82" s="69">
        <v>500</v>
      </c>
      <c r="F82" s="18">
        <v>500</v>
      </c>
      <c r="G82" s="21">
        <v>515</v>
      </c>
      <c r="I82" s="43" t="s">
        <v>363</v>
      </c>
      <c r="K82" s="46"/>
    </row>
    <row r="83" spans="1:11" ht="26.4" x14ac:dyDescent="0.25">
      <c r="A83" s="69" t="s">
        <v>54</v>
      </c>
      <c r="B83" s="69">
        <v>0</v>
      </c>
      <c r="C83" s="69">
        <v>748</v>
      </c>
      <c r="D83" s="69">
        <v>0</v>
      </c>
      <c r="E83" s="69">
        <v>0</v>
      </c>
      <c r="F83" s="18">
        <v>42000</v>
      </c>
      <c r="G83" s="21">
        <v>55000</v>
      </c>
      <c r="I83" s="43" t="s">
        <v>367</v>
      </c>
      <c r="K83" s="46"/>
    </row>
    <row r="84" spans="1:11" ht="39.6" x14ac:dyDescent="0.25">
      <c r="A84" s="69" t="s">
        <v>55</v>
      </c>
      <c r="B84" s="69">
        <v>27950.62</v>
      </c>
      <c r="C84" s="69">
        <v>48091</v>
      </c>
      <c r="D84" s="69">
        <v>25000</v>
      </c>
      <c r="E84" s="69">
        <v>25000</v>
      </c>
      <c r="F84" s="18">
        <v>70000</v>
      </c>
      <c r="G84" s="21">
        <v>39750</v>
      </c>
      <c r="I84" s="52" t="s">
        <v>723</v>
      </c>
      <c r="K84" s="46"/>
    </row>
    <row r="85" spans="1:11" ht="26.4" x14ac:dyDescent="0.25">
      <c r="A85" s="69" t="s">
        <v>56</v>
      </c>
      <c r="B85" s="69">
        <v>539</v>
      </c>
      <c r="C85" s="69">
        <v>1343.77</v>
      </c>
      <c r="D85" s="69">
        <v>1000</v>
      </c>
      <c r="E85" s="69">
        <v>1000</v>
      </c>
      <c r="F85" s="18">
        <v>1000</v>
      </c>
      <c r="G85" s="21">
        <v>3600</v>
      </c>
      <c r="I85" s="43" t="s">
        <v>368</v>
      </c>
      <c r="K85" s="46"/>
    </row>
    <row r="86" spans="1:11" ht="26.4" x14ac:dyDescent="0.25">
      <c r="A86" s="69" t="s">
        <v>59</v>
      </c>
      <c r="B86" s="69">
        <v>876.83</v>
      </c>
      <c r="C86" s="80">
        <v>-372.76</v>
      </c>
      <c r="D86" s="69">
        <v>4000</v>
      </c>
      <c r="E86" s="69">
        <v>4000</v>
      </c>
      <c r="F86" s="18">
        <v>100</v>
      </c>
      <c r="G86" s="21">
        <v>4000</v>
      </c>
      <c r="I86" s="43" t="s">
        <v>369</v>
      </c>
      <c r="K86" s="46"/>
    </row>
    <row r="87" spans="1:11" ht="15.6" x14ac:dyDescent="0.25">
      <c r="A87" s="69" t="s">
        <v>71</v>
      </c>
      <c r="B87" s="69">
        <v>4611.83</v>
      </c>
      <c r="C87" s="69">
        <v>4898</v>
      </c>
      <c r="D87" s="69">
        <v>5400</v>
      </c>
      <c r="E87" s="69">
        <v>5400</v>
      </c>
      <c r="F87" s="18">
        <v>6000</v>
      </c>
      <c r="G87" s="21">
        <v>5500</v>
      </c>
      <c r="I87" s="43" t="s">
        <v>370</v>
      </c>
    </row>
    <row r="88" spans="1:11" ht="26.4" x14ac:dyDescent="0.25">
      <c r="A88" s="69" t="s">
        <v>72</v>
      </c>
      <c r="B88" s="69">
        <v>0</v>
      </c>
      <c r="C88" s="69">
        <v>645.79999999999984</v>
      </c>
      <c r="D88" s="69">
        <v>500</v>
      </c>
      <c r="E88" s="69">
        <v>500</v>
      </c>
      <c r="F88" s="18">
        <v>800</v>
      </c>
      <c r="G88" s="21">
        <v>800</v>
      </c>
      <c r="I88" s="43" t="s">
        <v>371</v>
      </c>
    </row>
    <row r="89" spans="1:11" ht="39.6" x14ac:dyDescent="0.25">
      <c r="A89" s="69" t="s">
        <v>62</v>
      </c>
      <c r="B89" s="72">
        <v>185</v>
      </c>
      <c r="C89" s="72">
        <v>57.32</v>
      </c>
      <c r="D89" s="72">
        <v>500</v>
      </c>
      <c r="E89" s="72">
        <v>500</v>
      </c>
      <c r="F89" s="19">
        <v>500</v>
      </c>
      <c r="G89" s="21">
        <v>515</v>
      </c>
      <c r="I89" s="43" t="s">
        <v>372</v>
      </c>
    </row>
    <row r="90" spans="1:11" ht="39.6" x14ac:dyDescent="0.25">
      <c r="A90" s="69" t="s">
        <v>73</v>
      </c>
      <c r="B90" s="69">
        <v>145917.48000000001</v>
      </c>
      <c r="C90" s="69">
        <v>264355</v>
      </c>
      <c r="D90" s="69">
        <v>181089</v>
      </c>
      <c r="E90" s="69">
        <v>181089</v>
      </c>
      <c r="F90" s="18">
        <f>SUM(F76:F89)</f>
        <v>418042</v>
      </c>
      <c r="G90" s="21">
        <f>SUM(G76:G89)</f>
        <v>557646</v>
      </c>
      <c r="I90" s="43" t="s">
        <v>373</v>
      </c>
    </row>
    <row r="91" spans="1:11" ht="15.6" x14ac:dyDescent="0.25">
      <c r="A91" s="69"/>
      <c r="B91" s="69"/>
      <c r="C91" s="69"/>
      <c r="D91" s="69"/>
      <c r="E91" s="69"/>
      <c r="I91" s="42"/>
    </row>
    <row r="92" spans="1:11" ht="15.6" x14ac:dyDescent="0.25">
      <c r="A92" s="69" t="s">
        <v>74</v>
      </c>
      <c r="B92" s="70"/>
      <c r="C92" s="70"/>
      <c r="D92" s="70"/>
      <c r="E92" s="70"/>
      <c r="I92" s="42"/>
    </row>
    <row r="93" spans="1:11" ht="13.2" x14ac:dyDescent="0.25">
      <c r="A93" s="70"/>
      <c r="B93" s="70"/>
      <c r="C93" s="70"/>
      <c r="D93" s="70"/>
      <c r="E93" s="70"/>
      <c r="F93" s="70"/>
      <c r="G93" s="70"/>
      <c r="H93"/>
      <c r="I93"/>
    </row>
    <row r="94" spans="1:11" ht="26.4" x14ac:dyDescent="0.25">
      <c r="A94" s="69" t="s">
        <v>66</v>
      </c>
      <c r="B94" s="69">
        <v>10714.5</v>
      </c>
      <c r="C94" s="69">
        <v>9705</v>
      </c>
      <c r="D94" s="69">
        <v>12262</v>
      </c>
      <c r="E94" s="69">
        <v>12262</v>
      </c>
      <c r="F94" s="18">
        <v>12262</v>
      </c>
      <c r="G94" s="21">
        <v>12262</v>
      </c>
      <c r="I94" s="43" t="s">
        <v>376</v>
      </c>
    </row>
    <row r="95" spans="1:11" ht="15.6" x14ac:dyDescent="0.25">
      <c r="A95" s="69" t="s">
        <v>51</v>
      </c>
      <c r="B95" s="69">
        <v>6838.49</v>
      </c>
      <c r="C95" s="69">
        <v>9468</v>
      </c>
      <c r="D95" s="69">
        <v>6500</v>
      </c>
      <c r="E95" s="69">
        <v>6500</v>
      </c>
      <c r="F95" s="18">
        <v>15000</v>
      </c>
      <c r="G95" s="21">
        <v>6500</v>
      </c>
      <c r="I95" s="43" t="s">
        <v>374</v>
      </c>
    </row>
    <row r="96" spans="1:11" ht="15.6" x14ac:dyDescent="0.25">
      <c r="A96" s="69" t="s">
        <v>68</v>
      </c>
      <c r="B96" s="69">
        <v>875.71</v>
      </c>
      <c r="C96" s="69">
        <v>1078.73</v>
      </c>
      <c r="D96" s="69">
        <v>1500</v>
      </c>
      <c r="E96" s="69">
        <v>1500</v>
      </c>
      <c r="F96" s="18">
        <v>1500</v>
      </c>
      <c r="G96" s="21">
        <v>1500</v>
      </c>
      <c r="I96" s="43" t="s">
        <v>375</v>
      </c>
    </row>
    <row r="97" spans="1:10" ht="15.6" x14ac:dyDescent="0.25">
      <c r="A97" s="69" t="s">
        <v>54</v>
      </c>
      <c r="B97" s="69">
        <v>2204.02</v>
      </c>
      <c r="C97" s="69">
        <v>2563.42</v>
      </c>
      <c r="D97" s="69">
        <v>5000</v>
      </c>
      <c r="E97" s="69">
        <v>5000</v>
      </c>
      <c r="F97" s="18">
        <v>3000</v>
      </c>
      <c r="G97" s="21">
        <v>5000</v>
      </c>
      <c r="I97" s="43" t="s">
        <v>377</v>
      </c>
    </row>
    <row r="98" spans="1:10" ht="26.4" x14ac:dyDescent="0.25">
      <c r="A98" s="69" t="s">
        <v>55</v>
      </c>
      <c r="B98" s="69">
        <v>0</v>
      </c>
      <c r="C98" s="69">
        <v>0</v>
      </c>
      <c r="D98" s="69">
        <v>500</v>
      </c>
      <c r="E98" s="69">
        <v>500</v>
      </c>
      <c r="F98" s="18">
        <v>500</v>
      </c>
      <c r="G98" s="21">
        <v>1500</v>
      </c>
      <c r="I98" s="43" t="s">
        <v>378</v>
      </c>
    </row>
    <row r="99" spans="1:10" ht="15.6" x14ac:dyDescent="0.25">
      <c r="A99" s="69" t="s">
        <v>59</v>
      </c>
      <c r="B99" s="69">
        <v>0</v>
      </c>
      <c r="C99" s="69">
        <v>82.23</v>
      </c>
      <c r="D99" s="69">
        <v>750</v>
      </c>
      <c r="E99" s="69">
        <v>750</v>
      </c>
      <c r="F99" s="18">
        <v>1500</v>
      </c>
      <c r="G99" s="21">
        <v>1500</v>
      </c>
      <c r="I99" s="43" t="s">
        <v>379</v>
      </c>
    </row>
    <row r="100" spans="1:10" ht="15.6" x14ac:dyDescent="0.25">
      <c r="A100" s="69" t="s">
        <v>75</v>
      </c>
      <c r="B100" s="69">
        <v>0</v>
      </c>
      <c r="C100" s="80">
        <v>-269.83</v>
      </c>
      <c r="D100" s="69">
        <v>0</v>
      </c>
      <c r="E100" s="69">
        <v>0</v>
      </c>
      <c r="F100" s="18">
        <v>300</v>
      </c>
      <c r="G100" s="21">
        <v>300</v>
      </c>
      <c r="I100" s="43" t="s">
        <v>381</v>
      </c>
      <c r="J100" s="11" t="s">
        <v>689</v>
      </c>
    </row>
    <row r="101" spans="1:10" ht="15.6" x14ac:dyDescent="0.25">
      <c r="A101" s="69" t="s">
        <v>76</v>
      </c>
      <c r="B101" s="69">
        <v>45</v>
      </c>
      <c r="C101" s="69">
        <v>102.96</v>
      </c>
      <c r="D101" s="69">
        <v>150</v>
      </c>
      <c r="E101" s="69">
        <v>150</v>
      </c>
      <c r="F101" s="18">
        <v>400</v>
      </c>
      <c r="G101" s="21">
        <v>500</v>
      </c>
      <c r="I101" s="43" t="s">
        <v>382</v>
      </c>
    </row>
    <row r="102" spans="1:10" ht="26.4" x14ac:dyDescent="0.25">
      <c r="A102" s="69" t="s">
        <v>72</v>
      </c>
      <c r="B102" s="69">
        <v>1282.71</v>
      </c>
      <c r="C102" s="69">
        <v>4800.8</v>
      </c>
      <c r="D102" s="69">
        <v>500</v>
      </c>
      <c r="E102" s="69">
        <v>500</v>
      </c>
      <c r="F102" s="18">
        <v>5000</v>
      </c>
      <c r="G102" s="21">
        <v>500</v>
      </c>
      <c r="I102" s="43" t="s">
        <v>380</v>
      </c>
    </row>
    <row r="103" spans="1:10" ht="15.6" x14ac:dyDescent="0.25">
      <c r="A103" s="69" t="s">
        <v>62</v>
      </c>
      <c r="B103" s="69">
        <v>159.44</v>
      </c>
      <c r="C103" s="69">
        <v>5707.64</v>
      </c>
      <c r="D103" s="69">
        <v>1050</v>
      </c>
      <c r="E103" s="69">
        <v>1050</v>
      </c>
      <c r="F103" s="18">
        <v>6000</v>
      </c>
      <c r="G103" s="21">
        <v>1050</v>
      </c>
      <c r="I103" s="43" t="s">
        <v>383</v>
      </c>
    </row>
    <row r="104" spans="1:10" ht="15.6" x14ac:dyDescent="0.25">
      <c r="A104" s="69" t="s">
        <v>77</v>
      </c>
      <c r="B104" s="72">
        <v>1000</v>
      </c>
      <c r="C104" s="72">
        <v>0</v>
      </c>
      <c r="D104" s="72">
        <v>1000</v>
      </c>
      <c r="E104" s="72">
        <v>1000</v>
      </c>
      <c r="F104" s="19">
        <v>1000</v>
      </c>
      <c r="G104" s="22">
        <v>1000</v>
      </c>
      <c r="H104" s="16"/>
      <c r="I104" s="43" t="s">
        <v>384</v>
      </c>
    </row>
    <row r="105" spans="1:10" ht="15.6" x14ac:dyDescent="0.25">
      <c r="A105" s="69" t="s">
        <v>78</v>
      </c>
      <c r="B105" s="69">
        <v>23119.87</v>
      </c>
      <c r="C105" s="69">
        <v>33239</v>
      </c>
      <c r="D105" s="69">
        <v>29212</v>
      </c>
      <c r="E105" s="69">
        <v>29212</v>
      </c>
      <c r="F105" s="18">
        <f>SUM(F94:F104)</f>
        <v>46462</v>
      </c>
      <c r="G105" s="21">
        <f>SUM(G94:G104)</f>
        <v>31612</v>
      </c>
      <c r="I105" s="42"/>
    </row>
    <row r="106" spans="1:10" ht="15.6" x14ac:dyDescent="0.25">
      <c r="A106" s="69"/>
      <c r="B106" s="69"/>
      <c r="C106" s="69"/>
      <c r="D106" s="69"/>
      <c r="E106" s="69"/>
      <c r="I106" s="42"/>
    </row>
    <row r="107" spans="1:10" ht="15.6" x14ac:dyDescent="0.25">
      <c r="A107" s="69" t="s">
        <v>79</v>
      </c>
      <c r="B107" s="70"/>
      <c r="C107" s="70"/>
      <c r="D107" s="70"/>
      <c r="E107" s="70"/>
      <c r="I107" s="42"/>
    </row>
    <row r="108" spans="1:10" ht="13.2" x14ac:dyDescent="0.25">
      <c r="A108" s="70"/>
      <c r="B108" s="70"/>
      <c r="C108" s="70"/>
      <c r="D108" s="70"/>
      <c r="E108" s="70"/>
      <c r="F108" s="70"/>
      <c r="G108" s="70"/>
      <c r="H108"/>
      <c r="I108"/>
    </row>
    <row r="109" spans="1:10" ht="15.6" x14ac:dyDescent="0.25">
      <c r="A109" s="69" t="s">
        <v>50</v>
      </c>
      <c r="B109" s="69">
        <v>23000.12</v>
      </c>
      <c r="C109" s="69">
        <v>21231</v>
      </c>
      <c r="D109" s="69">
        <v>26250</v>
      </c>
      <c r="E109" s="69">
        <v>26250</v>
      </c>
      <c r="F109" s="18">
        <v>26250</v>
      </c>
      <c r="G109" s="21">
        <v>26250</v>
      </c>
      <c r="I109" s="43" t="s">
        <v>385</v>
      </c>
    </row>
    <row r="110" spans="1:10" ht="15.6" x14ac:dyDescent="0.25">
      <c r="A110" s="69" t="s">
        <v>51</v>
      </c>
      <c r="B110" s="69">
        <v>1887.51</v>
      </c>
      <c r="C110" s="69">
        <v>1676</v>
      </c>
      <c r="D110" s="69">
        <v>2285</v>
      </c>
      <c r="E110" s="69">
        <v>2285</v>
      </c>
      <c r="F110" s="18">
        <v>2285</v>
      </c>
      <c r="G110" s="21">
        <v>2285</v>
      </c>
      <c r="I110" s="43" t="s">
        <v>386</v>
      </c>
    </row>
    <row r="111" spans="1:10" ht="15.6" x14ac:dyDescent="0.25">
      <c r="A111" s="69" t="s">
        <v>68</v>
      </c>
      <c r="B111" s="69">
        <v>1011.36</v>
      </c>
      <c r="C111" s="69">
        <v>957</v>
      </c>
      <c r="D111" s="69">
        <v>1800</v>
      </c>
      <c r="E111" s="69">
        <v>1800</v>
      </c>
      <c r="F111" s="18">
        <v>1800</v>
      </c>
      <c r="G111" s="21">
        <v>1800</v>
      </c>
      <c r="I111" s="43" t="s">
        <v>387</v>
      </c>
    </row>
    <row r="112" spans="1:10" ht="26.4" x14ac:dyDescent="0.25">
      <c r="A112" s="69" t="s">
        <v>54</v>
      </c>
      <c r="B112" s="72">
        <v>2693</v>
      </c>
      <c r="C112" s="72">
        <v>2945</v>
      </c>
      <c r="D112" s="72">
        <v>2750</v>
      </c>
      <c r="E112" s="72">
        <v>2750</v>
      </c>
      <c r="F112" s="19">
        <v>3100</v>
      </c>
      <c r="G112" s="22">
        <v>3200</v>
      </c>
      <c r="H112" s="16"/>
      <c r="I112" s="43" t="s">
        <v>388</v>
      </c>
    </row>
    <row r="113" spans="1:10" ht="15.6" x14ac:dyDescent="0.25">
      <c r="A113" s="69" t="s">
        <v>80</v>
      </c>
      <c r="B113" s="69">
        <v>28591.99</v>
      </c>
      <c r="C113" s="69">
        <v>26809</v>
      </c>
      <c r="D113" s="69">
        <v>33085</v>
      </c>
      <c r="E113" s="69">
        <v>33085</v>
      </c>
      <c r="F113" s="18">
        <f>SUM(F109:F112)</f>
        <v>33435</v>
      </c>
      <c r="G113" s="21">
        <f>SUM(G109:G112)</f>
        <v>33535</v>
      </c>
      <c r="I113" s="42"/>
    </row>
    <row r="114" spans="1:10" ht="15.6" x14ac:dyDescent="0.25">
      <c r="A114" s="69"/>
      <c r="B114" s="69"/>
      <c r="C114" s="69"/>
      <c r="D114" s="69"/>
      <c r="E114" s="69"/>
      <c r="I114" s="42"/>
    </row>
    <row r="115" spans="1:10" ht="15.6" x14ac:dyDescent="0.25">
      <c r="A115" s="69" t="s">
        <v>81</v>
      </c>
      <c r="B115" s="70"/>
      <c r="C115" s="70"/>
      <c r="D115" s="70"/>
      <c r="E115" s="70"/>
      <c r="I115" s="42"/>
    </row>
    <row r="116" spans="1:10" ht="13.2" x14ac:dyDescent="0.25">
      <c r="A116" s="70"/>
      <c r="B116" s="70"/>
      <c r="C116" s="70"/>
      <c r="D116" s="70"/>
      <c r="E116" s="70"/>
      <c r="F116" s="70"/>
      <c r="G116" s="70"/>
      <c r="H116"/>
      <c r="I116"/>
    </row>
    <row r="117" spans="1:10" ht="15.6" x14ac:dyDescent="0.25">
      <c r="A117" s="69" t="s">
        <v>66</v>
      </c>
      <c r="B117" s="69">
        <v>32603.58</v>
      </c>
      <c r="C117" s="69">
        <v>29282</v>
      </c>
      <c r="D117" s="69">
        <v>34785</v>
      </c>
      <c r="E117" s="69">
        <v>34785</v>
      </c>
      <c r="F117" s="18">
        <v>34785</v>
      </c>
      <c r="G117" s="21">
        <v>51000</v>
      </c>
      <c r="I117" s="43" t="s">
        <v>389</v>
      </c>
    </row>
    <row r="118" spans="1:10" ht="15.6" x14ac:dyDescent="0.25">
      <c r="A118" s="69" t="s">
        <v>51</v>
      </c>
      <c r="B118" s="69">
        <v>20862.759999999998</v>
      </c>
      <c r="C118" s="69">
        <v>28643</v>
      </c>
      <c r="D118" s="69">
        <v>13708</v>
      </c>
      <c r="E118" s="69">
        <v>13708</v>
      </c>
      <c r="F118" s="18">
        <v>35000</v>
      </c>
      <c r="G118" s="21">
        <v>13708</v>
      </c>
      <c r="I118" s="43" t="s">
        <v>390</v>
      </c>
    </row>
    <row r="119" spans="1:10" ht="15.6" x14ac:dyDescent="0.25">
      <c r="A119" s="69" t="s">
        <v>68</v>
      </c>
      <c r="B119" s="69">
        <v>65.67</v>
      </c>
      <c r="C119" s="69">
        <v>79.989999999999981</v>
      </c>
      <c r="D119" s="69">
        <v>300</v>
      </c>
      <c r="E119" s="69">
        <v>300</v>
      </c>
      <c r="F119" s="18">
        <v>300</v>
      </c>
      <c r="G119" s="21">
        <v>300</v>
      </c>
      <c r="I119" s="43" t="s">
        <v>391</v>
      </c>
    </row>
    <row r="120" spans="1:10" ht="15.6" x14ac:dyDescent="0.25">
      <c r="A120" s="69" t="s">
        <v>54</v>
      </c>
      <c r="B120" s="69">
        <v>0</v>
      </c>
      <c r="C120" s="69">
        <v>475</v>
      </c>
      <c r="D120" s="69">
        <v>0</v>
      </c>
      <c r="E120" s="69">
        <v>0</v>
      </c>
      <c r="F120" s="18">
        <v>500</v>
      </c>
      <c r="G120" s="21">
        <v>500</v>
      </c>
      <c r="I120" s="43" t="s">
        <v>392</v>
      </c>
    </row>
    <row r="121" spans="1:10" ht="15.6" x14ac:dyDescent="0.25">
      <c r="A121" s="69" t="s">
        <v>55</v>
      </c>
      <c r="B121" s="69">
        <v>0</v>
      </c>
      <c r="C121" s="69">
        <v>0</v>
      </c>
      <c r="D121" s="69">
        <v>150</v>
      </c>
      <c r="E121" s="69">
        <v>150</v>
      </c>
      <c r="F121" s="18">
        <v>150</v>
      </c>
      <c r="G121" s="21">
        <v>150</v>
      </c>
      <c r="I121" s="43" t="s">
        <v>393</v>
      </c>
    </row>
    <row r="122" spans="1:10" ht="15.6" x14ac:dyDescent="0.25">
      <c r="A122" s="69" t="s">
        <v>59</v>
      </c>
      <c r="B122" s="69">
        <v>650</v>
      </c>
      <c r="C122" s="91">
        <v>0</v>
      </c>
      <c r="D122" s="69">
        <v>750</v>
      </c>
      <c r="E122" s="69">
        <v>750</v>
      </c>
      <c r="F122" s="18">
        <v>750</v>
      </c>
      <c r="G122" s="21">
        <v>750</v>
      </c>
      <c r="I122" s="43" t="s">
        <v>394</v>
      </c>
      <c r="J122" s="11" t="s">
        <v>688</v>
      </c>
    </row>
    <row r="123" spans="1:10" ht="26.4" x14ac:dyDescent="0.25">
      <c r="A123" s="69" t="s">
        <v>71</v>
      </c>
      <c r="B123" s="69">
        <v>225.75</v>
      </c>
      <c r="C123" s="80">
        <v>139.13999999999999</v>
      </c>
      <c r="D123" s="69">
        <v>200</v>
      </c>
      <c r="E123" s="69">
        <v>200</v>
      </c>
      <c r="F123" s="18">
        <v>200</v>
      </c>
      <c r="G123" s="21">
        <v>200</v>
      </c>
      <c r="I123" s="43" t="s">
        <v>395</v>
      </c>
      <c r="J123" s="11" t="s">
        <v>688</v>
      </c>
    </row>
    <row r="124" spans="1:10" ht="15.6" x14ac:dyDescent="0.25">
      <c r="A124" s="69" t="s">
        <v>76</v>
      </c>
      <c r="B124" s="69">
        <v>1420.74</v>
      </c>
      <c r="C124" s="69">
        <v>2912</v>
      </c>
      <c r="D124" s="69">
        <v>1500</v>
      </c>
      <c r="E124" s="69">
        <v>1500</v>
      </c>
      <c r="F124" s="18">
        <v>3000</v>
      </c>
      <c r="G124" s="21">
        <v>3500</v>
      </c>
      <c r="I124" s="43" t="s">
        <v>396</v>
      </c>
    </row>
    <row r="125" spans="1:10" ht="15.6" x14ac:dyDescent="0.25">
      <c r="A125" s="69" t="s">
        <v>82</v>
      </c>
      <c r="B125" s="69">
        <v>177</v>
      </c>
      <c r="C125" s="69">
        <v>106</v>
      </c>
      <c r="D125" s="69">
        <v>200</v>
      </c>
      <c r="E125" s="69">
        <v>200</v>
      </c>
      <c r="F125" s="18">
        <v>200</v>
      </c>
      <c r="G125" s="21">
        <v>200</v>
      </c>
      <c r="I125" s="43" t="s">
        <v>397</v>
      </c>
    </row>
    <row r="126" spans="1:10" ht="15.6" x14ac:dyDescent="0.25">
      <c r="A126" s="69" t="s">
        <v>62</v>
      </c>
      <c r="B126" s="69">
        <v>211.58</v>
      </c>
      <c r="C126" s="69">
        <v>0</v>
      </c>
      <c r="D126" s="69">
        <v>100</v>
      </c>
      <c r="E126" s="69">
        <v>100</v>
      </c>
      <c r="F126" s="18">
        <v>100</v>
      </c>
      <c r="G126" s="21">
        <v>100</v>
      </c>
      <c r="I126" s="43" t="s">
        <v>398</v>
      </c>
    </row>
    <row r="127" spans="1:10" ht="26.4" x14ac:dyDescent="0.25">
      <c r="A127" s="69" t="s">
        <v>77</v>
      </c>
      <c r="B127" s="72">
        <v>750</v>
      </c>
      <c r="C127" s="72">
        <v>10113</v>
      </c>
      <c r="D127" s="72">
        <v>750</v>
      </c>
      <c r="E127" s="72">
        <v>750</v>
      </c>
      <c r="F127" s="19">
        <v>10113</v>
      </c>
      <c r="G127" s="22">
        <v>750</v>
      </c>
      <c r="H127" s="16"/>
      <c r="I127" s="43" t="s">
        <v>399</v>
      </c>
    </row>
    <row r="128" spans="1:10" ht="15.6" x14ac:dyDescent="0.25">
      <c r="A128" s="69" t="s">
        <v>83</v>
      </c>
      <c r="B128" s="69">
        <v>56967.08</v>
      </c>
      <c r="C128" s="69">
        <v>71751</v>
      </c>
      <c r="D128" s="69">
        <v>52443</v>
      </c>
      <c r="E128" s="69">
        <v>52443</v>
      </c>
      <c r="F128" s="18">
        <f>SUM(F117:F127)</f>
        <v>85098</v>
      </c>
      <c r="G128" s="21">
        <f>SUM(G117:G127)</f>
        <v>71158</v>
      </c>
      <c r="I128" s="43" t="s">
        <v>400</v>
      </c>
    </row>
    <row r="129" spans="1:10" ht="15.6" x14ac:dyDescent="0.25">
      <c r="A129" s="69"/>
      <c r="B129" s="69"/>
      <c r="C129" s="69"/>
      <c r="D129" s="69"/>
      <c r="E129" s="69"/>
      <c r="I129" s="42"/>
    </row>
    <row r="130" spans="1:10" ht="15.6" x14ac:dyDescent="0.25">
      <c r="A130" s="69" t="s">
        <v>84</v>
      </c>
      <c r="B130" s="70"/>
      <c r="C130" s="70"/>
      <c r="D130" s="70"/>
      <c r="E130" s="70"/>
      <c r="I130" s="42"/>
    </row>
    <row r="131" spans="1:10" ht="13.2" x14ac:dyDescent="0.25">
      <c r="A131" s="70"/>
      <c r="B131" s="70"/>
      <c r="C131" s="70"/>
      <c r="D131" s="70"/>
      <c r="E131" s="70"/>
      <c r="F131" s="70"/>
      <c r="G131" s="70"/>
      <c r="H131"/>
      <c r="I131"/>
    </row>
    <row r="132" spans="1:10" ht="52.8" x14ac:dyDescent="0.25">
      <c r="A132" s="69" t="s">
        <v>66</v>
      </c>
      <c r="B132" s="69">
        <v>80446.2</v>
      </c>
      <c r="C132" s="69">
        <v>60234</v>
      </c>
      <c r="D132" s="69">
        <v>73282</v>
      </c>
      <c r="E132" s="69">
        <v>73282</v>
      </c>
      <c r="F132" s="18">
        <v>73282</v>
      </c>
      <c r="G132" s="21">
        <v>90520</v>
      </c>
      <c r="I132" s="43" t="s">
        <v>409</v>
      </c>
    </row>
    <row r="133" spans="1:10" ht="15.6" x14ac:dyDescent="0.25">
      <c r="A133" s="69" t="s">
        <v>51</v>
      </c>
      <c r="B133" s="69">
        <v>35911.769999999997</v>
      </c>
      <c r="C133" s="69">
        <v>29595</v>
      </c>
      <c r="D133" s="69">
        <v>40745</v>
      </c>
      <c r="E133" s="69">
        <v>40745</v>
      </c>
      <c r="F133" s="18">
        <v>40745</v>
      </c>
      <c r="G133" s="21">
        <v>40745</v>
      </c>
      <c r="I133" s="43" t="s">
        <v>401</v>
      </c>
    </row>
    <row r="134" spans="1:10" ht="15.6" x14ac:dyDescent="0.25">
      <c r="A134" s="69" t="s">
        <v>68</v>
      </c>
      <c r="B134" s="69">
        <v>659.71</v>
      </c>
      <c r="C134" s="69">
        <v>132.47</v>
      </c>
      <c r="D134" s="69">
        <v>2000</v>
      </c>
      <c r="E134" s="69">
        <v>2000</v>
      </c>
      <c r="F134" s="18">
        <v>250</v>
      </c>
      <c r="G134" s="21">
        <v>2000</v>
      </c>
      <c r="I134" s="43" t="s">
        <v>402</v>
      </c>
    </row>
    <row r="135" spans="1:10" ht="15.6" x14ac:dyDescent="0.25">
      <c r="A135" s="69" t="s">
        <v>52</v>
      </c>
      <c r="B135" s="69">
        <v>810</v>
      </c>
      <c r="C135" s="69">
        <v>2444</v>
      </c>
      <c r="D135" s="69">
        <v>1800</v>
      </c>
      <c r="E135" s="69">
        <v>1800</v>
      </c>
      <c r="F135" s="18">
        <v>3000</v>
      </c>
      <c r="G135" s="21">
        <v>1800</v>
      </c>
      <c r="I135" s="43" t="s">
        <v>403</v>
      </c>
    </row>
    <row r="136" spans="1:10" ht="15.6" x14ac:dyDescent="0.25">
      <c r="A136" s="69" t="s">
        <v>85</v>
      </c>
      <c r="B136" s="69">
        <v>10040</v>
      </c>
      <c r="C136" s="69">
        <v>30800</v>
      </c>
      <c r="D136" s="69">
        <v>11000</v>
      </c>
      <c r="E136" s="69">
        <v>11000</v>
      </c>
      <c r="F136" s="18">
        <v>34000</v>
      </c>
      <c r="G136" s="21">
        <v>14000</v>
      </c>
      <c r="I136" s="43" t="s">
        <v>404</v>
      </c>
    </row>
    <row r="137" spans="1:10" ht="15.6" x14ac:dyDescent="0.25">
      <c r="A137" s="69" t="s">
        <v>54</v>
      </c>
      <c r="B137" s="69">
        <v>6658</v>
      </c>
      <c r="C137" s="91">
        <v>46352</v>
      </c>
      <c r="D137" s="69">
        <v>4100</v>
      </c>
      <c r="E137" s="69">
        <v>4100</v>
      </c>
      <c r="F137" s="18">
        <v>47000</v>
      </c>
      <c r="G137" s="21">
        <v>11500</v>
      </c>
      <c r="I137" s="43" t="s">
        <v>405</v>
      </c>
      <c r="J137" s="11" t="s">
        <v>687</v>
      </c>
    </row>
    <row r="138" spans="1:10" ht="26.4" x14ac:dyDescent="0.25">
      <c r="A138" s="69" t="s">
        <v>59</v>
      </c>
      <c r="B138" s="69">
        <v>500</v>
      </c>
      <c r="C138" s="69">
        <v>450</v>
      </c>
      <c r="D138" s="69">
        <v>500</v>
      </c>
      <c r="E138" s="69">
        <v>500</v>
      </c>
      <c r="F138" s="18">
        <v>500</v>
      </c>
      <c r="G138" s="21">
        <v>500</v>
      </c>
      <c r="I138" s="43" t="s">
        <v>406</v>
      </c>
    </row>
    <row r="139" spans="1:10" ht="26.4" x14ac:dyDescent="0.25">
      <c r="A139" s="69" t="s">
        <v>71</v>
      </c>
      <c r="B139" s="69">
        <v>120.62</v>
      </c>
      <c r="C139" s="69">
        <v>0</v>
      </c>
      <c r="D139" s="69">
        <v>150</v>
      </c>
      <c r="E139" s="69">
        <v>150</v>
      </c>
      <c r="F139" s="18">
        <v>150</v>
      </c>
      <c r="G139" s="21">
        <v>150</v>
      </c>
      <c r="I139" s="43" t="s">
        <v>407</v>
      </c>
    </row>
    <row r="140" spans="1:10" ht="15.6" x14ac:dyDescent="0.25">
      <c r="A140" s="69" t="s">
        <v>86</v>
      </c>
      <c r="B140" s="72">
        <v>0</v>
      </c>
      <c r="C140" s="72">
        <v>431</v>
      </c>
      <c r="D140" s="72">
        <v>0</v>
      </c>
      <c r="E140" s="72">
        <v>0</v>
      </c>
      <c r="F140" s="19">
        <v>1000</v>
      </c>
      <c r="G140" s="22">
        <v>0</v>
      </c>
      <c r="H140" s="16"/>
      <c r="I140" s="43" t="s">
        <v>408</v>
      </c>
    </row>
    <row r="141" spans="1:10" ht="15.6" x14ac:dyDescent="0.25">
      <c r="A141" s="69" t="s">
        <v>87</v>
      </c>
      <c r="B141" s="69">
        <v>135146.29999999999</v>
      </c>
      <c r="C141" s="69">
        <v>170438</v>
      </c>
      <c r="D141" s="69">
        <v>133577</v>
      </c>
      <c r="E141" s="69">
        <v>133577</v>
      </c>
      <c r="F141" s="18">
        <f>SUM(F132:F140)</f>
        <v>199927</v>
      </c>
      <c r="G141" s="21">
        <f>SUM(G132:G140)</f>
        <v>161215</v>
      </c>
      <c r="I141" s="43" t="s">
        <v>410</v>
      </c>
    </row>
    <row r="142" spans="1:10" ht="15.6" x14ac:dyDescent="0.25">
      <c r="A142" s="69"/>
      <c r="B142" s="69"/>
      <c r="C142" s="69"/>
      <c r="D142" s="69"/>
      <c r="E142" s="69"/>
      <c r="I142" s="42"/>
    </row>
    <row r="143" spans="1:10" ht="13.2" x14ac:dyDescent="0.25">
      <c r="A143" s="70"/>
      <c r="B143" s="70"/>
      <c r="C143" s="70"/>
      <c r="D143" s="70"/>
      <c r="E143" s="70"/>
      <c r="F143" s="70"/>
      <c r="G143" s="70"/>
      <c r="H143"/>
      <c r="I143"/>
    </row>
    <row r="144" spans="1:10" ht="15.6" x14ac:dyDescent="0.25">
      <c r="A144" s="69" t="s">
        <v>88</v>
      </c>
      <c r="B144" s="70"/>
      <c r="C144" s="70"/>
      <c r="D144" s="70"/>
      <c r="E144" s="70"/>
      <c r="I144" s="42"/>
    </row>
    <row r="145" spans="1:9" ht="15.6" x14ac:dyDescent="0.25">
      <c r="A145" s="69" t="s">
        <v>70</v>
      </c>
      <c r="B145" s="69">
        <v>6264.03</v>
      </c>
      <c r="C145" s="69">
        <v>6560</v>
      </c>
      <c r="D145" s="69">
        <v>4000</v>
      </c>
      <c r="E145" s="69">
        <v>4000</v>
      </c>
      <c r="F145" s="18">
        <v>7500</v>
      </c>
      <c r="G145" s="21">
        <v>7500</v>
      </c>
      <c r="I145" s="43" t="s">
        <v>419</v>
      </c>
    </row>
    <row r="146" spans="1:9" ht="15.6" x14ac:dyDescent="0.25">
      <c r="A146" s="69" t="s">
        <v>54</v>
      </c>
      <c r="B146" s="69">
        <v>18841.080000000002</v>
      </c>
      <c r="C146" s="69">
        <v>17829</v>
      </c>
      <c r="D146" s="69">
        <v>7000</v>
      </c>
      <c r="E146" s="69">
        <v>7000</v>
      </c>
      <c r="F146" s="18">
        <v>19000</v>
      </c>
      <c r="G146" s="21">
        <v>147500</v>
      </c>
      <c r="I146" s="43" t="s">
        <v>412</v>
      </c>
    </row>
    <row r="147" spans="1:9" ht="15.6" x14ac:dyDescent="0.25">
      <c r="A147" s="69" t="s">
        <v>89</v>
      </c>
      <c r="B147" s="69">
        <v>6101.41</v>
      </c>
      <c r="C147" s="69">
        <v>8785</v>
      </c>
      <c r="D147" s="69">
        <v>7000</v>
      </c>
      <c r="E147" s="69">
        <v>7000</v>
      </c>
      <c r="F147" s="18">
        <v>12500</v>
      </c>
      <c r="G147" s="21">
        <v>15750</v>
      </c>
      <c r="I147" s="43" t="s">
        <v>413</v>
      </c>
    </row>
    <row r="148" spans="1:9" ht="15.6" x14ac:dyDescent="0.25">
      <c r="A148" s="69" t="s">
        <v>90</v>
      </c>
      <c r="B148" s="69">
        <v>17595</v>
      </c>
      <c r="C148" s="69">
        <v>25587</v>
      </c>
      <c r="D148" s="69">
        <v>17596</v>
      </c>
      <c r="E148" s="69">
        <v>17596</v>
      </c>
      <c r="F148" s="18">
        <v>32500</v>
      </c>
      <c r="G148" s="21">
        <v>34500</v>
      </c>
      <c r="I148" s="43" t="s">
        <v>414</v>
      </c>
    </row>
    <row r="149" spans="1:9" ht="26.4" x14ac:dyDescent="0.25">
      <c r="A149" s="69" t="s">
        <v>91</v>
      </c>
      <c r="B149" s="69">
        <v>18953.34</v>
      </c>
      <c r="C149" s="69">
        <v>15896</v>
      </c>
      <c r="D149" s="69">
        <v>20000</v>
      </c>
      <c r="E149" s="69">
        <v>20000</v>
      </c>
      <c r="F149" s="18">
        <v>20000</v>
      </c>
      <c r="G149" s="21">
        <v>20000</v>
      </c>
      <c r="I149" s="43" t="s">
        <v>415</v>
      </c>
    </row>
    <row r="150" spans="1:9" ht="26.4" x14ac:dyDescent="0.25">
      <c r="A150" s="69" t="s">
        <v>92</v>
      </c>
      <c r="B150" s="69">
        <v>3151.26</v>
      </c>
      <c r="C150" s="69">
        <v>8296</v>
      </c>
      <c r="D150" s="69">
        <v>5000</v>
      </c>
      <c r="E150" s="69">
        <v>5000</v>
      </c>
      <c r="F150" s="18">
        <v>9000</v>
      </c>
      <c r="G150" s="21">
        <v>35000</v>
      </c>
      <c r="I150" s="43" t="s">
        <v>416</v>
      </c>
    </row>
    <row r="151" spans="1:9" ht="15.6" x14ac:dyDescent="0.25">
      <c r="A151" s="69" t="s">
        <v>93</v>
      </c>
      <c r="B151" s="69">
        <v>9217.2099999999991</v>
      </c>
      <c r="C151" s="69">
        <v>12355</v>
      </c>
      <c r="D151" s="69">
        <v>15000</v>
      </c>
      <c r="E151" s="69">
        <v>15000</v>
      </c>
      <c r="F151" s="18">
        <v>15000</v>
      </c>
      <c r="G151" s="21">
        <v>15000</v>
      </c>
      <c r="I151" s="43" t="s">
        <v>417</v>
      </c>
    </row>
    <row r="152" spans="1:9" ht="15.6" x14ac:dyDescent="0.25">
      <c r="A152" s="69" t="s">
        <v>94</v>
      </c>
      <c r="B152" s="69">
        <v>18.87</v>
      </c>
      <c r="C152" s="69">
        <v>7.95</v>
      </c>
      <c r="D152" s="69">
        <v>3000</v>
      </c>
      <c r="E152" s="69">
        <v>3000</v>
      </c>
      <c r="F152" s="18">
        <v>100</v>
      </c>
      <c r="G152" s="21">
        <v>3000</v>
      </c>
      <c r="I152" s="43" t="s">
        <v>418</v>
      </c>
    </row>
    <row r="153" spans="1:9" ht="15.6" x14ac:dyDescent="0.25">
      <c r="A153" s="69" t="s">
        <v>62</v>
      </c>
      <c r="B153" s="69">
        <v>0</v>
      </c>
      <c r="C153" s="69">
        <v>367.66</v>
      </c>
      <c r="D153" s="69">
        <v>0</v>
      </c>
      <c r="E153" s="69">
        <v>0</v>
      </c>
      <c r="F153" s="18">
        <v>500</v>
      </c>
      <c r="G153" s="21">
        <v>3500</v>
      </c>
      <c r="I153" s="43" t="s">
        <v>411</v>
      </c>
    </row>
    <row r="154" spans="1:9" ht="15.6" x14ac:dyDescent="0.25">
      <c r="A154" s="69" t="s">
        <v>95</v>
      </c>
      <c r="B154" s="69">
        <v>20200</v>
      </c>
      <c r="C154" s="69">
        <v>0</v>
      </c>
      <c r="D154" s="69">
        <v>0</v>
      </c>
      <c r="E154" s="69">
        <v>0</v>
      </c>
      <c r="F154" s="18">
        <v>0</v>
      </c>
      <c r="G154" s="21">
        <v>25000</v>
      </c>
      <c r="I154" s="43" t="s">
        <v>420</v>
      </c>
    </row>
    <row r="155" spans="1:9" ht="15.6" x14ac:dyDescent="0.25">
      <c r="A155" s="69" t="s">
        <v>96</v>
      </c>
      <c r="B155" s="72">
        <v>5430.92</v>
      </c>
      <c r="C155" s="72">
        <v>6202.77</v>
      </c>
      <c r="D155" s="72">
        <v>5000</v>
      </c>
      <c r="E155" s="72">
        <v>5000</v>
      </c>
      <c r="F155" s="19">
        <v>6500</v>
      </c>
      <c r="G155" s="22">
        <v>5000</v>
      </c>
      <c r="H155" s="16"/>
      <c r="I155" s="43" t="s">
        <v>421</v>
      </c>
    </row>
    <row r="156" spans="1:9" ht="15.6" x14ac:dyDescent="0.25">
      <c r="A156" s="69" t="s">
        <v>97</v>
      </c>
      <c r="B156" s="69">
        <v>105773.12</v>
      </c>
      <c r="C156" s="69">
        <v>101886</v>
      </c>
      <c r="D156" s="69">
        <v>83596</v>
      </c>
      <c r="E156" s="69">
        <v>83596</v>
      </c>
      <c r="F156" s="18">
        <f>SUM(F145:F155)</f>
        <v>122600</v>
      </c>
      <c r="G156" s="21">
        <f>SUM(G145:G155)</f>
        <v>311750</v>
      </c>
      <c r="I156" s="43" t="s">
        <v>422</v>
      </c>
    </row>
    <row r="157" spans="1:9" ht="15.6" x14ac:dyDescent="0.25">
      <c r="A157" s="69"/>
      <c r="B157" s="69"/>
      <c r="C157" s="69"/>
      <c r="D157" s="69"/>
      <c r="E157" s="69"/>
      <c r="I157" s="42"/>
    </row>
    <row r="158" spans="1:9" ht="15.6" x14ac:dyDescent="0.25">
      <c r="A158" s="69" t="s">
        <v>98</v>
      </c>
      <c r="B158" s="70"/>
      <c r="C158" s="70"/>
      <c r="D158" s="70"/>
      <c r="E158" s="70"/>
      <c r="I158" s="42"/>
    </row>
    <row r="159" spans="1:9" ht="13.2" x14ac:dyDescent="0.25">
      <c r="A159" s="70"/>
      <c r="B159" s="70"/>
      <c r="C159" s="70"/>
      <c r="D159" s="70"/>
      <c r="E159" s="70"/>
      <c r="F159" s="70"/>
      <c r="G159" s="70"/>
      <c r="H159"/>
      <c r="I159"/>
    </row>
    <row r="160" spans="1:9" ht="15.6" x14ac:dyDescent="0.25">
      <c r="A160" s="69" t="s">
        <v>54</v>
      </c>
      <c r="B160" s="69">
        <v>433</v>
      </c>
      <c r="C160" s="69">
        <v>0</v>
      </c>
      <c r="D160" s="69">
        <v>900</v>
      </c>
      <c r="E160" s="69">
        <v>900</v>
      </c>
      <c r="F160" s="18">
        <v>900</v>
      </c>
      <c r="G160" s="21">
        <v>900</v>
      </c>
      <c r="I160" s="43" t="s">
        <v>424</v>
      </c>
    </row>
    <row r="161" spans="1:9" ht="15.6" x14ac:dyDescent="0.25">
      <c r="A161" s="69" t="s">
        <v>90</v>
      </c>
      <c r="B161" s="69">
        <v>249</v>
      </c>
      <c r="C161" s="69">
        <v>0</v>
      </c>
      <c r="D161" s="69">
        <v>271</v>
      </c>
      <c r="E161" s="69">
        <v>271</v>
      </c>
      <c r="F161" s="18">
        <v>271</v>
      </c>
      <c r="G161" s="21">
        <v>271</v>
      </c>
      <c r="I161" s="43" t="s">
        <v>425</v>
      </c>
    </row>
    <row r="162" spans="1:9" ht="15.6" x14ac:dyDescent="0.25">
      <c r="A162" s="69" t="s">
        <v>91</v>
      </c>
      <c r="B162" s="69">
        <v>3031.4</v>
      </c>
      <c r="C162" s="69">
        <v>2604</v>
      </c>
      <c r="D162" s="69">
        <v>2515</v>
      </c>
      <c r="E162" s="69">
        <v>2515</v>
      </c>
      <c r="F162" s="18">
        <v>3500</v>
      </c>
      <c r="G162" s="21">
        <v>2515</v>
      </c>
      <c r="I162" s="43" t="s">
        <v>426</v>
      </c>
    </row>
    <row r="163" spans="1:9" ht="15.6" x14ac:dyDescent="0.25">
      <c r="A163" s="69" t="s">
        <v>92</v>
      </c>
      <c r="B163" s="69">
        <v>2478.2800000000002</v>
      </c>
      <c r="C163" s="69">
        <v>15320.4</v>
      </c>
      <c r="D163" s="69">
        <v>2000</v>
      </c>
      <c r="E163" s="69">
        <v>2000</v>
      </c>
      <c r="F163" s="18">
        <v>22500</v>
      </c>
      <c r="G163" s="21">
        <v>28500</v>
      </c>
      <c r="I163" s="43" t="s">
        <v>427</v>
      </c>
    </row>
    <row r="164" spans="1:9" ht="15.6" x14ac:dyDescent="0.25">
      <c r="A164" s="69" t="s">
        <v>62</v>
      </c>
      <c r="B164" s="69">
        <v>76.89</v>
      </c>
      <c r="C164" s="69">
        <v>1447.12</v>
      </c>
      <c r="D164" s="69">
        <v>400</v>
      </c>
      <c r="E164" s="69">
        <v>400</v>
      </c>
      <c r="F164" s="18">
        <v>2500</v>
      </c>
      <c r="G164" s="21">
        <v>3000</v>
      </c>
      <c r="I164" s="43" t="s">
        <v>428</v>
      </c>
    </row>
    <row r="165" spans="1:9" ht="15.6" x14ac:dyDescent="0.25">
      <c r="A165" s="69" t="s">
        <v>95</v>
      </c>
      <c r="B165" s="72">
        <v>750.95</v>
      </c>
      <c r="C165" s="72">
        <v>0</v>
      </c>
      <c r="D165" s="72">
        <v>2000</v>
      </c>
      <c r="E165" s="72">
        <v>2000</v>
      </c>
      <c r="F165" s="19">
        <v>2000</v>
      </c>
      <c r="G165" s="22">
        <v>2000</v>
      </c>
      <c r="H165" s="16"/>
      <c r="I165" s="43" t="s">
        <v>423</v>
      </c>
    </row>
    <row r="166" spans="1:9" ht="15.6" x14ac:dyDescent="0.25">
      <c r="A166" s="69" t="s">
        <v>99</v>
      </c>
      <c r="B166" s="69">
        <v>7019.52</v>
      </c>
      <c r="C166" s="69">
        <v>19371</v>
      </c>
      <c r="D166" s="69">
        <v>8086</v>
      </c>
      <c r="E166" s="69">
        <v>8086</v>
      </c>
      <c r="F166" s="18">
        <f>SUM(F160:F165)</f>
        <v>31671</v>
      </c>
      <c r="G166" s="21">
        <f>SUM(G160:G165)</f>
        <v>37186</v>
      </c>
      <c r="I166" s="43" t="s">
        <v>429</v>
      </c>
    </row>
    <row r="167" spans="1:9" ht="15.6" x14ac:dyDescent="0.25">
      <c r="A167" s="69"/>
      <c r="B167" s="69"/>
      <c r="C167" s="69"/>
      <c r="D167" s="69"/>
      <c r="E167" s="69"/>
      <c r="I167" s="42"/>
    </row>
    <row r="168" spans="1:9" ht="15.6" x14ac:dyDescent="0.25">
      <c r="A168" s="69" t="s">
        <v>100</v>
      </c>
      <c r="B168" s="70"/>
      <c r="C168" s="70"/>
      <c r="D168" s="70"/>
      <c r="E168" s="70"/>
      <c r="I168" s="42"/>
    </row>
    <row r="169" spans="1:9" ht="13.2" x14ac:dyDescent="0.25">
      <c r="A169" s="70"/>
      <c r="B169" s="70"/>
      <c r="C169" s="70"/>
      <c r="D169" s="70"/>
      <c r="E169" s="70"/>
      <c r="F169" s="70"/>
      <c r="G169" s="70"/>
      <c r="H169"/>
      <c r="I169"/>
    </row>
    <row r="170" spans="1:9" ht="15.6" x14ac:dyDescent="0.25">
      <c r="A170" s="69" t="s">
        <v>101</v>
      </c>
      <c r="B170" s="69">
        <v>821</v>
      </c>
      <c r="C170" s="69">
        <v>324</v>
      </c>
      <c r="D170" s="69">
        <v>1300</v>
      </c>
      <c r="E170" s="69">
        <v>1300</v>
      </c>
      <c r="F170" s="18">
        <v>1300</v>
      </c>
      <c r="G170" s="21">
        <v>1300</v>
      </c>
      <c r="I170" s="43" t="s">
        <v>430</v>
      </c>
    </row>
    <row r="171" spans="1:9" ht="26.4" x14ac:dyDescent="0.25">
      <c r="A171" s="69" t="s">
        <v>102</v>
      </c>
      <c r="B171" s="69">
        <v>250</v>
      </c>
      <c r="C171" s="69">
        <v>0</v>
      </c>
      <c r="D171" s="69">
        <v>250</v>
      </c>
      <c r="E171" s="69">
        <v>250</v>
      </c>
      <c r="F171" s="18">
        <v>500</v>
      </c>
      <c r="G171" s="21">
        <v>5250</v>
      </c>
      <c r="I171" s="43" t="s">
        <v>437</v>
      </c>
    </row>
    <row r="172" spans="1:9" ht="15.6" x14ac:dyDescent="0.25">
      <c r="A172" s="69" t="s">
        <v>89</v>
      </c>
      <c r="B172" s="69">
        <v>760.58</v>
      </c>
      <c r="C172" s="69">
        <v>768</v>
      </c>
      <c r="D172" s="69">
        <v>634</v>
      </c>
      <c r="E172" s="69">
        <v>634</v>
      </c>
      <c r="F172" s="18">
        <v>800</v>
      </c>
      <c r="G172" s="21">
        <v>800</v>
      </c>
      <c r="I172" s="43" t="s">
        <v>431</v>
      </c>
    </row>
    <row r="173" spans="1:9" ht="15.6" x14ac:dyDescent="0.25">
      <c r="A173" s="69" t="s">
        <v>90</v>
      </c>
      <c r="B173" s="69">
        <v>506</v>
      </c>
      <c r="C173" s="69">
        <v>553</v>
      </c>
      <c r="D173" s="69">
        <v>569</v>
      </c>
      <c r="E173" s="69">
        <v>569</v>
      </c>
      <c r="F173" s="18">
        <v>600</v>
      </c>
      <c r="G173" s="21">
        <v>660</v>
      </c>
      <c r="I173" s="43" t="s">
        <v>432</v>
      </c>
    </row>
    <row r="174" spans="1:9" ht="15.6" x14ac:dyDescent="0.25">
      <c r="A174" s="69" t="s">
        <v>91</v>
      </c>
      <c r="B174" s="69">
        <v>1517.02</v>
      </c>
      <c r="C174" s="69">
        <v>822</v>
      </c>
      <c r="D174" s="69">
        <v>1250</v>
      </c>
      <c r="E174" s="69">
        <v>1250</v>
      </c>
      <c r="F174" s="18">
        <v>1250</v>
      </c>
      <c r="G174" s="21">
        <v>1500</v>
      </c>
      <c r="I174" s="43" t="s">
        <v>433</v>
      </c>
    </row>
    <row r="175" spans="1:9" ht="15.6" x14ac:dyDescent="0.25">
      <c r="A175" s="69" t="s">
        <v>103</v>
      </c>
      <c r="B175" s="69">
        <v>524.14</v>
      </c>
      <c r="C175" s="69">
        <v>622</v>
      </c>
      <c r="D175" s="69">
        <v>500</v>
      </c>
      <c r="E175" s="69">
        <v>500</v>
      </c>
      <c r="F175" s="18">
        <v>800</v>
      </c>
      <c r="G175" s="21">
        <v>500</v>
      </c>
      <c r="I175" s="43" t="s">
        <v>434</v>
      </c>
    </row>
    <row r="176" spans="1:9" ht="15.6" x14ac:dyDescent="0.25">
      <c r="A176" s="69" t="s">
        <v>104</v>
      </c>
      <c r="B176" s="72">
        <v>3000</v>
      </c>
      <c r="C176" s="72">
        <v>0</v>
      </c>
      <c r="D176" s="72">
        <v>3000</v>
      </c>
      <c r="E176" s="72">
        <v>3000</v>
      </c>
      <c r="F176" s="19">
        <v>3000</v>
      </c>
      <c r="G176" s="22">
        <v>3000</v>
      </c>
      <c r="H176" s="16"/>
      <c r="I176" s="43" t="s">
        <v>435</v>
      </c>
    </row>
    <row r="177" spans="1:9" ht="15.6" x14ac:dyDescent="0.25">
      <c r="A177" s="69" t="s">
        <v>105</v>
      </c>
      <c r="B177" s="69">
        <v>7378.74</v>
      </c>
      <c r="C177" s="69">
        <v>3089</v>
      </c>
      <c r="D177" s="69">
        <v>7503</v>
      </c>
      <c r="E177" s="69">
        <v>7503</v>
      </c>
      <c r="F177" s="18">
        <f>SUM(F170:F176)</f>
        <v>8250</v>
      </c>
      <c r="G177" s="21">
        <f>SUM(G170:G176)</f>
        <v>13010</v>
      </c>
      <c r="I177" s="43" t="s">
        <v>436</v>
      </c>
    </row>
    <row r="178" spans="1:9" ht="15.6" x14ac:dyDescent="0.25">
      <c r="A178" s="69"/>
      <c r="B178" s="69"/>
      <c r="C178" s="69"/>
      <c r="D178" s="69"/>
      <c r="E178" s="69"/>
      <c r="I178" s="42"/>
    </row>
    <row r="179" spans="1:9" ht="15.6" x14ac:dyDescent="0.25">
      <c r="A179" s="69" t="s">
        <v>106</v>
      </c>
      <c r="B179" s="70"/>
      <c r="C179" s="70"/>
      <c r="D179" s="70"/>
      <c r="E179" s="70"/>
      <c r="I179" s="42"/>
    </row>
    <row r="180" spans="1:9" ht="13.2" x14ac:dyDescent="0.25">
      <c r="A180" s="70"/>
      <c r="B180" s="70"/>
      <c r="C180" s="70"/>
      <c r="D180" s="70"/>
      <c r="E180" s="70"/>
      <c r="F180" s="70"/>
      <c r="G180" s="70"/>
      <c r="H180"/>
      <c r="I180"/>
    </row>
    <row r="181" spans="1:9" ht="15.6" x14ac:dyDescent="0.25">
      <c r="A181" s="69" t="s">
        <v>102</v>
      </c>
      <c r="B181" s="69">
        <v>0</v>
      </c>
      <c r="C181" s="69">
        <v>168</v>
      </c>
      <c r="D181" s="69">
        <v>300</v>
      </c>
      <c r="E181" s="69">
        <v>300</v>
      </c>
      <c r="F181" s="18">
        <v>300</v>
      </c>
      <c r="G181" s="21">
        <v>3750</v>
      </c>
      <c r="I181" s="43" t="s">
        <v>438</v>
      </c>
    </row>
    <row r="182" spans="1:9" ht="15.6" x14ac:dyDescent="0.25">
      <c r="A182" s="69" t="s">
        <v>90</v>
      </c>
      <c r="B182" s="69">
        <v>68</v>
      </c>
      <c r="C182" s="69">
        <v>209</v>
      </c>
      <c r="D182" s="69">
        <v>100</v>
      </c>
      <c r="E182" s="69">
        <v>100</v>
      </c>
      <c r="F182" s="18">
        <v>225</v>
      </c>
      <c r="G182" s="21">
        <v>100</v>
      </c>
      <c r="I182" s="43" t="s">
        <v>439</v>
      </c>
    </row>
    <row r="183" spans="1:9" ht="15.6" x14ac:dyDescent="0.25">
      <c r="A183" s="69" t="s">
        <v>91</v>
      </c>
      <c r="B183" s="69">
        <v>588.09</v>
      </c>
      <c r="C183" s="69">
        <v>1122</v>
      </c>
      <c r="D183" s="69">
        <v>500</v>
      </c>
      <c r="E183" s="69">
        <v>500</v>
      </c>
      <c r="F183" s="18">
        <v>1500</v>
      </c>
      <c r="G183" s="21">
        <v>500</v>
      </c>
      <c r="I183" s="43" t="s">
        <v>440</v>
      </c>
    </row>
    <row r="184" spans="1:9" ht="15.6" x14ac:dyDescent="0.25">
      <c r="A184" s="69" t="s">
        <v>103</v>
      </c>
      <c r="B184" s="72">
        <v>397.8</v>
      </c>
      <c r="C184" s="72">
        <v>2303</v>
      </c>
      <c r="D184" s="72">
        <v>500</v>
      </c>
      <c r="E184" s="72">
        <v>500</v>
      </c>
      <c r="F184" s="19">
        <v>2400</v>
      </c>
      <c r="G184" s="22">
        <v>850</v>
      </c>
      <c r="H184" s="16"/>
      <c r="I184" s="43" t="s">
        <v>441</v>
      </c>
    </row>
    <row r="185" spans="1:9" ht="15.6" x14ac:dyDescent="0.25">
      <c r="A185" s="69" t="s">
        <v>107</v>
      </c>
      <c r="B185" s="69">
        <v>1053.8900000000001</v>
      </c>
      <c r="C185" s="69">
        <v>3802</v>
      </c>
      <c r="D185" s="69">
        <v>1400</v>
      </c>
      <c r="E185" s="69">
        <v>1400</v>
      </c>
      <c r="F185" s="18">
        <f>SUM(F181:F184)</f>
        <v>4425</v>
      </c>
      <c r="G185" s="21">
        <f>SUM(G181:G184)</f>
        <v>5200</v>
      </c>
      <c r="I185" s="42"/>
    </row>
    <row r="186" spans="1:9" ht="15.6" x14ac:dyDescent="0.25">
      <c r="A186" s="69"/>
      <c r="B186" s="69"/>
      <c r="C186" s="69"/>
      <c r="D186" s="69"/>
      <c r="E186" s="69"/>
      <c r="I186" s="42"/>
    </row>
    <row r="187" spans="1:9" ht="15.6" x14ac:dyDescent="0.25">
      <c r="A187" s="69" t="s">
        <v>108</v>
      </c>
      <c r="B187" s="70"/>
      <c r="C187" s="70"/>
      <c r="D187" s="70"/>
      <c r="E187" s="70"/>
      <c r="I187" s="42"/>
    </row>
    <row r="188" spans="1:9" ht="13.2" x14ac:dyDescent="0.25">
      <c r="A188" s="70"/>
      <c r="B188" s="70"/>
      <c r="C188" s="70"/>
      <c r="D188" s="70"/>
      <c r="E188" s="70"/>
      <c r="F188" s="70"/>
      <c r="G188" s="70"/>
      <c r="H188"/>
      <c r="I188"/>
    </row>
    <row r="189" spans="1:9" ht="15.6" x14ac:dyDescent="0.25">
      <c r="A189" s="69" t="s">
        <v>102</v>
      </c>
      <c r="B189" s="69">
        <v>0</v>
      </c>
      <c r="C189" s="69">
        <v>0</v>
      </c>
      <c r="D189" s="69">
        <v>400</v>
      </c>
      <c r="E189" s="69">
        <v>400</v>
      </c>
      <c r="F189" s="18">
        <v>400</v>
      </c>
      <c r="G189" s="21">
        <v>4750</v>
      </c>
      <c r="I189" s="43" t="s">
        <v>442</v>
      </c>
    </row>
    <row r="190" spans="1:9" ht="15.6" x14ac:dyDescent="0.25">
      <c r="A190" s="69" t="s">
        <v>90</v>
      </c>
      <c r="B190" s="69">
        <v>192</v>
      </c>
      <c r="C190" s="69">
        <v>0</v>
      </c>
      <c r="D190" s="69">
        <v>200</v>
      </c>
      <c r="E190" s="69">
        <v>200</v>
      </c>
      <c r="F190" s="18">
        <v>300</v>
      </c>
      <c r="G190" s="21">
        <v>340</v>
      </c>
      <c r="I190" s="43" t="s">
        <v>443</v>
      </c>
    </row>
    <row r="191" spans="1:9" ht="15.6" x14ac:dyDescent="0.25">
      <c r="A191" s="69" t="s">
        <v>91</v>
      </c>
      <c r="B191" s="69">
        <v>875.64</v>
      </c>
      <c r="C191" s="69">
        <v>0</v>
      </c>
      <c r="D191" s="69">
        <v>1200</v>
      </c>
      <c r="E191" s="69">
        <v>1200</v>
      </c>
      <c r="F191" s="18">
        <v>1400</v>
      </c>
      <c r="G191" s="21">
        <v>1650</v>
      </c>
      <c r="I191" s="43" t="s">
        <v>444</v>
      </c>
    </row>
    <row r="192" spans="1:9" ht="15.6" x14ac:dyDescent="0.25">
      <c r="A192" s="69" t="s">
        <v>103</v>
      </c>
      <c r="B192" s="69">
        <v>608.04</v>
      </c>
      <c r="C192" s="73">
        <v>0</v>
      </c>
      <c r="D192" s="69">
        <v>1500</v>
      </c>
      <c r="E192" s="69">
        <v>1500</v>
      </c>
      <c r="F192" s="18">
        <v>2200</v>
      </c>
      <c r="G192" s="21">
        <v>3200</v>
      </c>
      <c r="I192" s="43" t="s">
        <v>445</v>
      </c>
    </row>
    <row r="193" spans="1:9" ht="15.6" x14ac:dyDescent="0.25">
      <c r="A193" s="69" t="s">
        <v>104</v>
      </c>
      <c r="B193" s="72">
        <v>2000</v>
      </c>
      <c r="C193" s="72">
        <v>0</v>
      </c>
      <c r="D193" s="72">
        <v>2000</v>
      </c>
      <c r="E193" s="72">
        <v>2000</v>
      </c>
      <c r="F193" s="19">
        <v>2000</v>
      </c>
      <c r="G193" s="22">
        <v>2000</v>
      </c>
      <c r="H193" s="16"/>
      <c r="I193" s="43" t="s">
        <v>446</v>
      </c>
    </row>
    <row r="194" spans="1:9" ht="15.6" x14ac:dyDescent="0.25">
      <c r="A194" s="69" t="s">
        <v>109</v>
      </c>
      <c r="B194" s="69">
        <v>3675.68</v>
      </c>
      <c r="C194" s="73">
        <v>0</v>
      </c>
      <c r="D194" s="69">
        <v>5300</v>
      </c>
      <c r="E194" s="69">
        <v>5300</v>
      </c>
      <c r="F194" s="18">
        <f>SUM(F189:F193)</f>
        <v>6300</v>
      </c>
      <c r="G194" s="21">
        <f>SUM(G189:G193)</f>
        <v>11940</v>
      </c>
      <c r="I194" s="43" t="s">
        <v>447</v>
      </c>
    </row>
    <row r="195" spans="1:9" ht="15.6" x14ac:dyDescent="0.25">
      <c r="A195" s="69"/>
      <c r="B195" s="69"/>
      <c r="C195" s="69"/>
      <c r="D195" s="69"/>
      <c r="E195" s="69"/>
      <c r="I195" s="42"/>
    </row>
    <row r="196" spans="1:9" ht="15.6" x14ac:dyDescent="0.25">
      <c r="A196" s="69" t="s">
        <v>110</v>
      </c>
      <c r="B196" s="70"/>
      <c r="C196" s="70"/>
      <c r="D196" s="70"/>
      <c r="E196" s="70"/>
      <c r="I196" s="42"/>
    </row>
    <row r="197" spans="1:9" ht="13.2" x14ac:dyDescent="0.25">
      <c r="A197" s="70"/>
      <c r="B197" s="70"/>
      <c r="C197" s="70"/>
      <c r="D197" s="70"/>
      <c r="E197" s="70"/>
      <c r="F197" s="70"/>
      <c r="G197" s="70"/>
      <c r="H197"/>
      <c r="I197"/>
    </row>
    <row r="198" spans="1:9" ht="15.6" x14ac:dyDescent="0.25">
      <c r="A198" s="69" t="s">
        <v>103</v>
      </c>
      <c r="B198" s="72">
        <v>0</v>
      </c>
      <c r="C198" s="72">
        <v>0</v>
      </c>
      <c r="D198" s="72">
        <v>100</v>
      </c>
      <c r="E198" s="72">
        <v>100</v>
      </c>
      <c r="F198" s="19">
        <v>100</v>
      </c>
      <c r="G198" s="22">
        <v>200</v>
      </c>
      <c r="H198" s="16"/>
      <c r="I198" s="43" t="s">
        <v>448</v>
      </c>
    </row>
    <row r="199" spans="1:9" ht="15.6" x14ac:dyDescent="0.25">
      <c r="A199" s="69" t="s">
        <v>111</v>
      </c>
      <c r="B199" s="69">
        <v>0</v>
      </c>
      <c r="C199" s="69">
        <v>0</v>
      </c>
      <c r="D199" s="69">
        <v>100</v>
      </c>
      <c r="E199" s="69">
        <v>100</v>
      </c>
      <c r="F199" s="18">
        <f>F198</f>
        <v>100</v>
      </c>
      <c r="G199" s="21">
        <f>SUM(G198)</f>
        <v>200</v>
      </c>
      <c r="I199" s="43" t="s">
        <v>449</v>
      </c>
    </row>
    <row r="200" spans="1:9" ht="15.6" x14ac:dyDescent="0.25">
      <c r="A200" s="69"/>
      <c r="B200" s="69"/>
      <c r="C200" s="69"/>
      <c r="D200" s="69"/>
      <c r="E200" s="69"/>
      <c r="I200" s="42"/>
    </row>
    <row r="201" spans="1:9" ht="15.6" x14ac:dyDescent="0.25">
      <c r="A201" s="69" t="s">
        <v>112</v>
      </c>
      <c r="B201" s="70"/>
      <c r="C201" s="70"/>
      <c r="D201" s="70"/>
      <c r="E201" s="70"/>
      <c r="I201" s="42"/>
    </row>
    <row r="202" spans="1:9" ht="13.2" x14ac:dyDescent="0.25">
      <c r="A202" s="70"/>
      <c r="B202" s="70"/>
      <c r="C202" s="70"/>
      <c r="D202" s="70"/>
      <c r="E202" s="70"/>
      <c r="F202" s="70"/>
      <c r="G202" s="70"/>
      <c r="H202"/>
      <c r="I202"/>
    </row>
    <row r="203" spans="1:9" ht="15.6" x14ac:dyDescent="0.25">
      <c r="A203" s="69" t="s">
        <v>66</v>
      </c>
      <c r="B203" s="69">
        <v>67237.8</v>
      </c>
      <c r="C203" s="69">
        <v>39237</v>
      </c>
      <c r="D203" s="69">
        <v>36624</v>
      </c>
      <c r="E203" s="69">
        <v>36624</v>
      </c>
      <c r="F203" s="18">
        <v>67500</v>
      </c>
      <c r="G203" s="21">
        <v>69500</v>
      </c>
      <c r="I203" s="43" t="s">
        <v>450</v>
      </c>
    </row>
    <row r="204" spans="1:9" ht="15.6" x14ac:dyDescent="0.25">
      <c r="A204" s="69" t="s">
        <v>113</v>
      </c>
      <c r="B204" s="69">
        <v>4268.8999999999996</v>
      </c>
      <c r="C204" s="69">
        <v>5049</v>
      </c>
      <c r="D204" s="69">
        <v>6000</v>
      </c>
      <c r="E204" s="69">
        <v>6000</v>
      </c>
      <c r="F204" s="18">
        <v>9000</v>
      </c>
      <c r="G204" s="21">
        <v>6000</v>
      </c>
      <c r="I204" s="43" t="s">
        <v>451</v>
      </c>
    </row>
    <row r="205" spans="1:9" ht="15.6" x14ac:dyDescent="0.25">
      <c r="A205" s="69" t="s">
        <v>114</v>
      </c>
      <c r="B205" s="69">
        <v>31721.72</v>
      </c>
      <c r="C205" s="69">
        <v>22154</v>
      </c>
      <c r="D205" s="69">
        <v>30000</v>
      </c>
      <c r="E205" s="69">
        <v>30000</v>
      </c>
      <c r="F205" s="18">
        <v>30000</v>
      </c>
      <c r="G205" s="21">
        <v>34000</v>
      </c>
      <c r="I205" s="43" t="s">
        <v>452</v>
      </c>
    </row>
    <row r="206" spans="1:9" ht="15.6" x14ac:dyDescent="0.25">
      <c r="A206" s="69" t="s">
        <v>51</v>
      </c>
      <c r="B206" s="69">
        <v>21669.75</v>
      </c>
      <c r="C206" s="69">
        <v>21413</v>
      </c>
      <c r="D206" s="69">
        <v>12368</v>
      </c>
      <c r="E206" s="69">
        <v>12368</v>
      </c>
      <c r="F206" s="18">
        <v>23500</v>
      </c>
      <c r="G206" s="21">
        <v>26500</v>
      </c>
      <c r="I206" s="43" t="s">
        <v>453</v>
      </c>
    </row>
    <row r="207" spans="1:9" ht="15.6" x14ac:dyDescent="0.25">
      <c r="A207" s="69" t="s">
        <v>115</v>
      </c>
      <c r="B207" s="69">
        <v>6710.34</v>
      </c>
      <c r="C207" s="69">
        <v>6393</v>
      </c>
      <c r="D207" s="69">
        <v>8000</v>
      </c>
      <c r="E207" s="69">
        <v>8000</v>
      </c>
      <c r="F207" s="18">
        <v>8000</v>
      </c>
      <c r="G207" s="21">
        <v>8000</v>
      </c>
      <c r="I207" s="43" t="s">
        <v>454</v>
      </c>
    </row>
    <row r="208" spans="1:9" ht="15.6" x14ac:dyDescent="0.25">
      <c r="A208" s="69" t="s">
        <v>70</v>
      </c>
      <c r="B208" s="69">
        <v>2409.34</v>
      </c>
      <c r="C208" s="69">
        <v>3977</v>
      </c>
      <c r="D208" s="69">
        <v>2500</v>
      </c>
      <c r="E208" s="69">
        <v>2500</v>
      </c>
      <c r="F208" s="18">
        <v>4200</v>
      </c>
      <c r="G208" s="21">
        <v>4400</v>
      </c>
      <c r="I208" s="43" t="s">
        <v>455</v>
      </c>
    </row>
    <row r="209" spans="1:9" ht="15.6" x14ac:dyDescent="0.25">
      <c r="A209" s="69" t="s">
        <v>116</v>
      </c>
      <c r="B209" s="69">
        <v>1541.59</v>
      </c>
      <c r="C209" s="69">
        <v>850</v>
      </c>
      <c r="D209" s="69">
        <v>1295</v>
      </c>
      <c r="E209" s="69">
        <v>1295</v>
      </c>
      <c r="F209" s="18">
        <v>1295</v>
      </c>
      <c r="G209" s="21">
        <v>1295</v>
      </c>
      <c r="I209" s="43" t="s">
        <v>456</v>
      </c>
    </row>
    <row r="210" spans="1:9" ht="15.6" x14ac:dyDescent="0.25">
      <c r="A210" s="69" t="s">
        <v>54</v>
      </c>
      <c r="B210" s="69">
        <v>173.94</v>
      </c>
      <c r="C210" s="69">
        <v>182</v>
      </c>
      <c r="D210" s="69">
        <v>500</v>
      </c>
      <c r="E210" s="69">
        <v>500</v>
      </c>
      <c r="F210" s="18">
        <v>500</v>
      </c>
      <c r="G210" s="21">
        <v>800</v>
      </c>
      <c r="I210" s="43" t="s">
        <v>457</v>
      </c>
    </row>
    <row r="211" spans="1:9" ht="15.6" x14ac:dyDescent="0.25">
      <c r="A211" s="69" t="s">
        <v>56</v>
      </c>
      <c r="B211" s="69">
        <v>0</v>
      </c>
      <c r="C211" s="69">
        <v>0</v>
      </c>
      <c r="D211" s="69">
        <v>100</v>
      </c>
      <c r="E211" s="69">
        <v>100</v>
      </c>
      <c r="F211" s="18">
        <v>100</v>
      </c>
      <c r="G211" s="21">
        <v>150</v>
      </c>
      <c r="I211" s="43" t="s">
        <v>458</v>
      </c>
    </row>
    <row r="212" spans="1:9" ht="15.6" x14ac:dyDescent="0.25">
      <c r="A212" s="69" t="s">
        <v>89</v>
      </c>
      <c r="B212" s="69">
        <v>841.53</v>
      </c>
      <c r="C212" s="69">
        <v>1596</v>
      </c>
      <c r="D212" s="69">
        <v>1500</v>
      </c>
      <c r="E212" s="69">
        <v>1500</v>
      </c>
      <c r="F212" s="18">
        <v>1650</v>
      </c>
      <c r="G212" s="21">
        <v>1700</v>
      </c>
      <c r="I212" s="43" t="s">
        <v>459</v>
      </c>
    </row>
    <row r="213" spans="1:9" ht="15.6" x14ac:dyDescent="0.25">
      <c r="A213" s="69" t="s">
        <v>90</v>
      </c>
      <c r="B213" s="69">
        <v>3195</v>
      </c>
      <c r="C213" s="69">
        <v>2948</v>
      </c>
      <c r="D213" s="69">
        <v>3400</v>
      </c>
      <c r="E213" s="69">
        <v>3400</v>
      </c>
      <c r="F213" s="18">
        <v>3400</v>
      </c>
      <c r="G213" s="21">
        <v>3400</v>
      </c>
      <c r="I213" s="43" t="s">
        <v>460</v>
      </c>
    </row>
    <row r="214" spans="1:9" ht="15.6" x14ac:dyDescent="0.25">
      <c r="A214" s="69" t="s">
        <v>91</v>
      </c>
      <c r="B214" s="69">
        <v>2426.13</v>
      </c>
      <c r="C214" s="69">
        <v>1540</v>
      </c>
      <c r="D214" s="69">
        <v>2500</v>
      </c>
      <c r="E214" s="69">
        <v>2500</v>
      </c>
      <c r="F214" s="18">
        <v>2500</v>
      </c>
      <c r="G214" s="21">
        <v>2600</v>
      </c>
      <c r="I214" s="43" t="s">
        <v>461</v>
      </c>
    </row>
    <row r="215" spans="1:9" ht="15.6" x14ac:dyDescent="0.25">
      <c r="A215" s="69" t="s">
        <v>92</v>
      </c>
      <c r="B215" s="69">
        <v>3488.41</v>
      </c>
      <c r="C215" s="69">
        <v>14340</v>
      </c>
      <c r="D215" s="69">
        <v>2500</v>
      </c>
      <c r="E215" s="69">
        <v>2500</v>
      </c>
      <c r="F215" s="18">
        <v>16000</v>
      </c>
      <c r="G215" s="21">
        <v>17000</v>
      </c>
      <c r="I215" s="43" t="s">
        <v>462</v>
      </c>
    </row>
    <row r="216" spans="1:9" ht="15.6" x14ac:dyDescent="0.25">
      <c r="A216" s="69" t="s">
        <v>117</v>
      </c>
      <c r="B216" s="69">
        <v>3980.26</v>
      </c>
      <c r="C216" s="69">
        <v>4696</v>
      </c>
      <c r="D216" s="69">
        <v>3500</v>
      </c>
      <c r="E216" s="69">
        <v>3500</v>
      </c>
      <c r="F216" s="18">
        <v>4800</v>
      </c>
      <c r="G216" s="21">
        <v>5100</v>
      </c>
      <c r="I216" s="43" t="s">
        <v>463</v>
      </c>
    </row>
    <row r="217" spans="1:9" ht="15.6" x14ac:dyDescent="0.25">
      <c r="A217" s="69" t="s">
        <v>72</v>
      </c>
      <c r="B217" s="69">
        <v>5588.85</v>
      </c>
      <c r="C217" s="69">
        <v>17564.02</v>
      </c>
      <c r="D217" s="69">
        <v>3000</v>
      </c>
      <c r="E217" s="69">
        <v>3000</v>
      </c>
      <c r="F217" s="18">
        <v>19500</v>
      </c>
      <c r="G217" s="21">
        <v>20500</v>
      </c>
      <c r="I217" s="43" t="s">
        <v>464</v>
      </c>
    </row>
    <row r="218" spans="1:9" ht="15.6" x14ac:dyDescent="0.25">
      <c r="A218" s="69" t="s">
        <v>93</v>
      </c>
      <c r="B218" s="69">
        <v>0</v>
      </c>
      <c r="C218" s="69">
        <v>1280</v>
      </c>
      <c r="D218" s="69">
        <v>0</v>
      </c>
      <c r="E218" s="69">
        <v>0</v>
      </c>
      <c r="F218" s="18">
        <v>1500</v>
      </c>
      <c r="G218" s="21">
        <v>1500</v>
      </c>
      <c r="I218" s="43" t="s">
        <v>465</v>
      </c>
    </row>
    <row r="219" spans="1:9" ht="15.6" x14ac:dyDescent="0.25">
      <c r="A219" s="69" t="s">
        <v>118</v>
      </c>
      <c r="B219" s="69">
        <v>3422</v>
      </c>
      <c r="C219" s="69">
        <v>1576.68</v>
      </c>
      <c r="D219" s="69">
        <v>3000</v>
      </c>
      <c r="E219" s="69">
        <v>3000</v>
      </c>
      <c r="F219" s="18">
        <v>3000</v>
      </c>
      <c r="G219" s="21">
        <v>3000</v>
      </c>
      <c r="I219" s="43" t="s">
        <v>466</v>
      </c>
    </row>
    <row r="220" spans="1:9" ht="15.6" x14ac:dyDescent="0.25">
      <c r="A220" s="69" t="s">
        <v>86</v>
      </c>
      <c r="B220" s="69">
        <v>354</v>
      </c>
      <c r="C220" s="69">
        <v>0</v>
      </c>
      <c r="D220" s="69">
        <v>500</v>
      </c>
      <c r="E220" s="69">
        <v>500</v>
      </c>
      <c r="F220" s="18">
        <v>500</v>
      </c>
      <c r="G220" s="21">
        <v>500</v>
      </c>
      <c r="I220" s="43" t="s">
        <v>467</v>
      </c>
    </row>
    <row r="221" spans="1:9" ht="15.6" x14ac:dyDescent="0.25">
      <c r="A221" s="69" t="s">
        <v>62</v>
      </c>
      <c r="B221" s="69">
        <v>0</v>
      </c>
      <c r="C221" s="69">
        <v>0</v>
      </c>
      <c r="D221" s="69">
        <v>1500</v>
      </c>
      <c r="E221" s="69">
        <v>1500</v>
      </c>
      <c r="F221" s="18">
        <v>1500</v>
      </c>
      <c r="G221" s="21">
        <v>1500</v>
      </c>
      <c r="I221" s="43" t="s">
        <v>468</v>
      </c>
    </row>
    <row r="222" spans="1:9" ht="39.6" x14ac:dyDescent="0.25">
      <c r="A222" s="69" t="s">
        <v>77</v>
      </c>
      <c r="B222" s="69">
        <v>5500</v>
      </c>
      <c r="C222" s="69">
        <v>0</v>
      </c>
      <c r="D222" s="69">
        <v>5500</v>
      </c>
      <c r="E222" s="69">
        <v>5500</v>
      </c>
      <c r="F222" s="18">
        <v>5500</v>
      </c>
      <c r="G222" s="21">
        <v>5500</v>
      </c>
      <c r="I222" s="43" t="s">
        <v>469</v>
      </c>
    </row>
    <row r="223" spans="1:9" ht="15.6" x14ac:dyDescent="0.25">
      <c r="A223" s="69" t="s">
        <v>95</v>
      </c>
      <c r="B223" s="72">
        <v>0</v>
      </c>
      <c r="C223" s="72">
        <v>0</v>
      </c>
      <c r="D223" s="72">
        <v>24000</v>
      </c>
      <c r="E223" s="72">
        <v>24000</v>
      </c>
      <c r="F223" s="19">
        <v>24000</v>
      </c>
      <c r="G223" s="22">
        <v>24000</v>
      </c>
      <c r="H223" s="16"/>
      <c r="I223" s="43" t="s">
        <v>470</v>
      </c>
    </row>
    <row r="224" spans="1:9" ht="15.6" x14ac:dyDescent="0.25">
      <c r="A224" s="69" t="s">
        <v>119</v>
      </c>
      <c r="B224" s="69">
        <v>164529.56</v>
      </c>
      <c r="C224" s="69">
        <v>144794</v>
      </c>
      <c r="D224" s="69">
        <v>148287</v>
      </c>
      <c r="E224" s="69">
        <v>148287</v>
      </c>
      <c r="F224" s="18">
        <v>150000</v>
      </c>
      <c r="G224" s="21">
        <f>SUM(G203:G223)</f>
        <v>236945</v>
      </c>
      <c r="I224" s="43" t="s">
        <v>471</v>
      </c>
    </row>
    <row r="225" spans="1:9" ht="15.6" x14ac:dyDescent="0.25">
      <c r="A225" s="69"/>
      <c r="B225" s="69"/>
      <c r="C225" s="69"/>
      <c r="D225" s="69"/>
      <c r="E225" s="69"/>
      <c r="I225" s="42"/>
    </row>
    <row r="226" spans="1:9" ht="15.6" x14ac:dyDescent="0.25">
      <c r="A226" s="69" t="s">
        <v>120</v>
      </c>
      <c r="B226" s="70"/>
      <c r="C226" s="70"/>
      <c r="D226" s="70"/>
      <c r="E226" s="70"/>
      <c r="I226" s="42"/>
    </row>
    <row r="227" spans="1:9" ht="13.2" x14ac:dyDescent="0.25">
      <c r="A227" s="70"/>
      <c r="B227" s="70"/>
      <c r="C227" s="70"/>
      <c r="D227" s="70"/>
      <c r="E227" s="70"/>
      <c r="F227" s="70"/>
      <c r="G227" s="70"/>
      <c r="H227"/>
      <c r="I227"/>
    </row>
    <row r="228" spans="1:9" ht="66" x14ac:dyDescent="0.25">
      <c r="A228" s="69" t="s">
        <v>66</v>
      </c>
      <c r="B228" s="69">
        <v>507208.28</v>
      </c>
      <c r="C228" s="69">
        <v>486903</v>
      </c>
      <c r="D228" s="69">
        <v>571794</v>
      </c>
      <c r="E228" s="69">
        <v>571794</v>
      </c>
      <c r="F228" s="18">
        <v>571794</v>
      </c>
      <c r="G228" s="21">
        <v>623460</v>
      </c>
      <c r="I228" s="43" t="s">
        <v>508</v>
      </c>
    </row>
    <row r="229" spans="1:9" ht="15.6" x14ac:dyDescent="0.25">
      <c r="A229" s="69" t="s">
        <v>113</v>
      </c>
      <c r="B229" s="69">
        <v>15705.01</v>
      </c>
      <c r="C229" s="69">
        <v>26799</v>
      </c>
      <c r="D229" s="69">
        <v>16000</v>
      </c>
      <c r="E229" s="69">
        <v>16000</v>
      </c>
      <c r="F229" s="18">
        <v>34000</v>
      </c>
      <c r="G229" s="21">
        <v>18000</v>
      </c>
      <c r="I229" s="43" t="s">
        <v>472</v>
      </c>
    </row>
    <row r="230" spans="1:9" ht="15.6" x14ac:dyDescent="0.25">
      <c r="A230" s="69" t="s">
        <v>50</v>
      </c>
      <c r="B230" s="69">
        <v>45263.74</v>
      </c>
      <c r="C230" s="69">
        <v>36793</v>
      </c>
      <c r="D230" s="69">
        <v>26000</v>
      </c>
      <c r="E230" s="69">
        <v>26000</v>
      </c>
      <c r="F230" s="18">
        <v>40000</v>
      </c>
      <c r="G230" s="21">
        <v>38000</v>
      </c>
      <c r="I230" s="43" t="s">
        <v>473</v>
      </c>
    </row>
    <row r="231" spans="1:9" ht="15.6" x14ac:dyDescent="0.25">
      <c r="A231" s="69" t="s">
        <v>121</v>
      </c>
      <c r="B231" s="69">
        <v>28489.8</v>
      </c>
      <c r="C231" s="69">
        <v>11457</v>
      </c>
      <c r="D231" s="69">
        <v>32000</v>
      </c>
      <c r="E231" s="69">
        <v>32000</v>
      </c>
      <c r="F231" s="18">
        <v>14000</v>
      </c>
      <c r="G231" s="21">
        <v>32000</v>
      </c>
      <c r="I231" s="43" t="s">
        <v>474</v>
      </c>
    </row>
    <row r="232" spans="1:9" ht="15.6" x14ac:dyDescent="0.25">
      <c r="A232" s="69" t="s">
        <v>51</v>
      </c>
      <c r="B232" s="69">
        <v>269410.31</v>
      </c>
      <c r="C232" s="69">
        <v>252945</v>
      </c>
      <c r="D232" s="69">
        <v>322898</v>
      </c>
      <c r="E232" s="69">
        <v>322898</v>
      </c>
      <c r="F232" s="18">
        <v>322898</v>
      </c>
      <c r="G232" s="21">
        <v>331955</v>
      </c>
      <c r="I232" s="43" t="s">
        <v>475</v>
      </c>
    </row>
    <row r="233" spans="1:9" ht="15.6" x14ac:dyDescent="0.25">
      <c r="A233" s="69" t="s">
        <v>68</v>
      </c>
      <c r="B233" s="69">
        <v>1773.12</v>
      </c>
      <c r="C233" s="69">
        <v>2688</v>
      </c>
      <c r="D233" s="69">
        <v>2200</v>
      </c>
      <c r="E233" s="69">
        <v>2200</v>
      </c>
      <c r="F233" s="18">
        <v>2900</v>
      </c>
      <c r="G233" s="21">
        <v>3200</v>
      </c>
      <c r="I233" s="43" t="s">
        <v>476</v>
      </c>
    </row>
    <row r="234" spans="1:9" ht="15.6" x14ac:dyDescent="0.25">
      <c r="A234" s="69" t="s">
        <v>115</v>
      </c>
      <c r="B234" s="69">
        <v>15093.67</v>
      </c>
      <c r="C234" s="69">
        <v>11833</v>
      </c>
      <c r="D234" s="69">
        <v>22000</v>
      </c>
      <c r="E234" s="69">
        <v>22000</v>
      </c>
      <c r="F234" s="18">
        <v>15000</v>
      </c>
      <c r="G234" s="21">
        <v>18000</v>
      </c>
      <c r="I234" s="43" t="s">
        <v>477</v>
      </c>
    </row>
    <row r="235" spans="1:9" ht="15.6" x14ac:dyDescent="0.25">
      <c r="A235" s="69" t="s">
        <v>70</v>
      </c>
      <c r="B235" s="69">
        <v>1543.15</v>
      </c>
      <c r="C235" s="69">
        <v>1535</v>
      </c>
      <c r="D235" s="69">
        <v>1800</v>
      </c>
      <c r="E235" s="69">
        <v>1800</v>
      </c>
      <c r="F235" s="18">
        <v>1800</v>
      </c>
      <c r="G235" s="21">
        <v>1800</v>
      </c>
      <c r="I235" s="43" t="s">
        <v>478</v>
      </c>
    </row>
    <row r="236" spans="1:9" ht="15.6" x14ac:dyDescent="0.25">
      <c r="A236" s="69" t="s">
        <v>122</v>
      </c>
      <c r="B236" s="69">
        <v>0</v>
      </c>
      <c r="C236" s="69">
        <v>180.97</v>
      </c>
      <c r="D236" s="69">
        <v>600</v>
      </c>
      <c r="E236" s="69">
        <v>600</v>
      </c>
      <c r="F236" s="18">
        <v>600</v>
      </c>
      <c r="G236" s="21">
        <v>600</v>
      </c>
      <c r="I236" s="43" t="s">
        <v>479</v>
      </c>
    </row>
    <row r="237" spans="1:9" ht="15.6" x14ac:dyDescent="0.25">
      <c r="A237" s="69" t="s">
        <v>116</v>
      </c>
      <c r="B237" s="69">
        <v>980.08</v>
      </c>
      <c r="C237" s="69">
        <v>1718.73</v>
      </c>
      <c r="D237" s="69">
        <v>2000</v>
      </c>
      <c r="E237" s="69">
        <v>2000</v>
      </c>
      <c r="F237" s="18">
        <v>2000</v>
      </c>
      <c r="G237" s="21">
        <v>2000</v>
      </c>
      <c r="I237" s="43" t="s">
        <v>480</v>
      </c>
    </row>
    <row r="238" spans="1:9" ht="15.6" x14ac:dyDescent="0.25">
      <c r="A238" s="69" t="s">
        <v>123</v>
      </c>
      <c r="B238" s="69">
        <v>1067.48</v>
      </c>
      <c r="C238" s="69">
        <v>260.74</v>
      </c>
      <c r="D238" s="69">
        <v>1500</v>
      </c>
      <c r="E238" s="69">
        <v>1500</v>
      </c>
      <c r="F238" s="18">
        <v>500</v>
      </c>
      <c r="G238" s="21">
        <v>1500</v>
      </c>
      <c r="I238" s="43" t="s">
        <v>481</v>
      </c>
    </row>
    <row r="239" spans="1:9" ht="15.6" x14ac:dyDescent="0.25">
      <c r="A239" s="69" t="s">
        <v>54</v>
      </c>
      <c r="B239" s="69">
        <v>17150.72</v>
      </c>
      <c r="C239" s="69">
        <v>11948</v>
      </c>
      <c r="D239" s="69">
        <v>22000</v>
      </c>
      <c r="E239" s="69">
        <v>22000</v>
      </c>
      <c r="F239" s="18">
        <v>14000</v>
      </c>
      <c r="G239" s="21">
        <v>15000</v>
      </c>
      <c r="I239" s="43" t="s">
        <v>482</v>
      </c>
    </row>
    <row r="240" spans="1:9" ht="15.6" x14ac:dyDescent="0.25">
      <c r="A240" s="69" t="s">
        <v>124</v>
      </c>
      <c r="B240" s="69">
        <v>500</v>
      </c>
      <c r="C240" s="69">
        <v>200</v>
      </c>
      <c r="D240" s="69">
        <v>500</v>
      </c>
      <c r="E240" s="69">
        <v>500</v>
      </c>
      <c r="F240" s="18">
        <v>500</v>
      </c>
      <c r="G240" s="21">
        <v>500</v>
      </c>
      <c r="I240" s="43" t="s">
        <v>483</v>
      </c>
    </row>
    <row r="241" spans="1:9" ht="15.6" x14ac:dyDescent="0.25">
      <c r="A241" s="69" t="s">
        <v>125</v>
      </c>
      <c r="B241" s="69">
        <v>310.39999999999998</v>
      </c>
      <c r="C241" s="69">
        <v>294.98</v>
      </c>
      <c r="D241" s="69">
        <v>1000</v>
      </c>
      <c r="E241" s="69">
        <v>1000</v>
      </c>
      <c r="F241" s="18">
        <v>1000</v>
      </c>
      <c r="G241" s="21">
        <v>1000</v>
      </c>
      <c r="I241" s="43" t="s">
        <v>484</v>
      </c>
    </row>
    <row r="242" spans="1:9" ht="15.6" x14ac:dyDescent="0.25">
      <c r="A242" s="69" t="s">
        <v>55</v>
      </c>
      <c r="B242" s="69">
        <v>3249.97</v>
      </c>
      <c r="C242" s="69">
        <v>3003.61</v>
      </c>
      <c r="D242" s="69">
        <v>5000</v>
      </c>
      <c r="E242" s="69">
        <v>5000</v>
      </c>
      <c r="F242" s="18">
        <v>5000</v>
      </c>
      <c r="G242" s="21">
        <v>7300</v>
      </c>
      <c r="I242" s="43" t="s">
        <v>485</v>
      </c>
    </row>
    <row r="243" spans="1:9" ht="15.6" x14ac:dyDescent="0.25">
      <c r="A243" s="69" t="s">
        <v>126</v>
      </c>
      <c r="B243" s="69">
        <v>3746.95</v>
      </c>
      <c r="C243" s="69">
        <v>8832</v>
      </c>
      <c r="D243" s="69">
        <v>9500</v>
      </c>
      <c r="E243" s="69">
        <v>9500</v>
      </c>
      <c r="F243" s="18">
        <v>9500</v>
      </c>
      <c r="G243" s="21">
        <v>9500</v>
      </c>
      <c r="I243" s="43" t="s">
        <v>486</v>
      </c>
    </row>
    <row r="244" spans="1:9" ht="15.6" x14ac:dyDescent="0.25">
      <c r="A244" s="69" t="s">
        <v>89</v>
      </c>
      <c r="B244" s="69">
        <v>3930.77</v>
      </c>
      <c r="C244" s="69">
        <v>3373</v>
      </c>
      <c r="D244" s="69">
        <v>10000</v>
      </c>
      <c r="E244" s="69">
        <v>10000</v>
      </c>
      <c r="F244" s="18">
        <v>5000</v>
      </c>
      <c r="G244" s="21">
        <v>10000</v>
      </c>
      <c r="I244" s="43" t="s">
        <v>487</v>
      </c>
    </row>
    <row r="245" spans="1:9" ht="15.6" x14ac:dyDescent="0.25">
      <c r="A245" s="69" t="s">
        <v>59</v>
      </c>
      <c r="B245" s="69">
        <v>0</v>
      </c>
      <c r="C245" s="69">
        <v>350</v>
      </c>
      <c r="D245" s="69">
        <v>1500</v>
      </c>
      <c r="E245" s="69">
        <v>1500</v>
      </c>
      <c r="F245" s="18">
        <v>500</v>
      </c>
      <c r="G245" s="21">
        <v>1500</v>
      </c>
      <c r="I245" s="43" t="s">
        <v>488</v>
      </c>
    </row>
    <row r="246" spans="1:9" ht="15.6" x14ac:dyDescent="0.25">
      <c r="A246" s="69" t="s">
        <v>71</v>
      </c>
      <c r="B246" s="69">
        <v>7.61</v>
      </c>
      <c r="C246" s="69">
        <v>0</v>
      </c>
      <c r="D246" s="69">
        <v>800</v>
      </c>
      <c r="E246" s="69">
        <v>800</v>
      </c>
      <c r="F246" s="18">
        <v>200</v>
      </c>
      <c r="G246" s="21">
        <v>800</v>
      </c>
      <c r="I246" s="43" t="s">
        <v>489</v>
      </c>
    </row>
    <row r="247" spans="1:9" ht="15.6" x14ac:dyDescent="0.25">
      <c r="A247" s="69" t="s">
        <v>127</v>
      </c>
      <c r="B247" s="69">
        <v>1504.47</v>
      </c>
      <c r="C247" s="69">
        <v>934.42</v>
      </c>
      <c r="D247" s="69">
        <v>2500</v>
      </c>
      <c r="E247" s="69">
        <v>2500</v>
      </c>
      <c r="F247" s="18">
        <v>2500</v>
      </c>
      <c r="G247" s="21">
        <v>2500</v>
      </c>
      <c r="I247" s="43" t="s">
        <v>490</v>
      </c>
    </row>
    <row r="248" spans="1:9" ht="15.6" x14ac:dyDescent="0.25">
      <c r="A248" s="69" t="s">
        <v>90</v>
      </c>
      <c r="B248" s="69">
        <v>13332</v>
      </c>
      <c r="C248" s="69">
        <v>6313</v>
      </c>
      <c r="D248" s="69">
        <v>22813</v>
      </c>
      <c r="E248" s="69">
        <v>22813</v>
      </c>
      <c r="F248" s="18">
        <v>22813</v>
      </c>
      <c r="G248" s="21">
        <v>22813</v>
      </c>
      <c r="I248" s="43" t="s">
        <v>491</v>
      </c>
    </row>
    <row r="249" spans="1:9" ht="15.6" x14ac:dyDescent="0.25">
      <c r="A249" s="69" t="s">
        <v>128</v>
      </c>
      <c r="B249" s="69">
        <v>3866.3</v>
      </c>
      <c r="C249" s="69">
        <v>5085</v>
      </c>
      <c r="D249" s="69">
        <v>5200</v>
      </c>
      <c r="E249" s="69">
        <v>5200</v>
      </c>
      <c r="F249" s="18">
        <v>5200</v>
      </c>
      <c r="G249" s="21">
        <v>5200</v>
      </c>
      <c r="I249" s="43" t="s">
        <v>492</v>
      </c>
    </row>
    <row r="250" spans="1:9" ht="15.6" x14ac:dyDescent="0.25">
      <c r="A250" s="69" t="s">
        <v>91</v>
      </c>
      <c r="B250" s="69">
        <v>19878.439999999999</v>
      </c>
      <c r="C250" s="69">
        <v>16803</v>
      </c>
      <c r="D250" s="69">
        <v>18000</v>
      </c>
      <c r="E250" s="69">
        <v>18000</v>
      </c>
      <c r="F250" s="18">
        <v>18000</v>
      </c>
      <c r="G250" s="21">
        <v>18000</v>
      </c>
      <c r="I250" s="43" t="s">
        <v>493</v>
      </c>
    </row>
    <row r="251" spans="1:9" ht="15.6" x14ac:dyDescent="0.25">
      <c r="A251" s="69" t="s">
        <v>92</v>
      </c>
      <c r="B251" s="69">
        <v>5147.79</v>
      </c>
      <c r="C251" s="69">
        <v>4874</v>
      </c>
      <c r="D251" s="69">
        <v>4500</v>
      </c>
      <c r="E251" s="69">
        <v>4500</v>
      </c>
      <c r="F251" s="18">
        <v>5500</v>
      </c>
      <c r="G251" s="21">
        <v>5500</v>
      </c>
      <c r="I251" s="43" t="s">
        <v>494</v>
      </c>
    </row>
    <row r="252" spans="1:9" ht="15.6" x14ac:dyDescent="0.25">
      <c r="A252" s="69" t="s">
        <v>72</v>
      </c>
      <c r="B252" s="69">
        <v>974.29</v>
      </c>
      <c r="C252" s="69">
        <v>635.74</v>
      </c>
      <c r="D252" s="69">
        <v>1000</v>
      </c>
      <c r="E252" s="69">
        <v>1000</v>
      </c>
      <c r="F252" s="18">
        <v>1000</v>
      </c>
      <c r="G252" s="21">
        <v>1000</v>
      </c>
      <c r="I252" s="43" t="s">
        <v>495</v>
      </c>
    </row>
    <row r="253" spans="1:9" ht="15.6" x14ac:dyDescent="0.25">
      <c r="A253" s="69" t="s">
        <v>93</v>
      </c>
      <c r="B253" s="69">
        <v>1437.94</v>
      </c>
      <c r="C253" s="69">
        <v>2229</v>
      </c>
      <c r="D253" s="69">
        <v>2500</v>
      </c>
      <c r="E253" s="69">
        <v>2500</v>
      </c>
      <c r="F253" s="18">
        <v>2500</v>
      </c>
      <c r="G253" s="21">
        <v>2500</v>
      </c>
      <c r="I253" s="43" t="s">
        <v>496</v>
      </c>
    </row>
    <row r="254" spans="1:9" ht="15.6" x14ac:dyDescent="0.25">
      <c r="A254" s="69" t="s">
        <v>118</v>
      </c>
      <c r="B254" s="69">
        <v>12968.29</v>
      </c>
      <c r="C254" s="69">
        <v>11479</v>
      </c>
      <c r="D254" s="69">
        <v>15000</v>
      </c>
      <c r="E254" s="69">
        <v>15000</v>
      </c>
      <c r="F254" s="18">
        <v>15000</v>
      </c>
      <c r="G254" s="21">
        <v>15000</v>
      </c>
      <c r="I254" s="43" t="s">
        <v>497</v>
      </c>
    </row>
    <row r="255" spans="1:9" ht="15.6" x14ac:dyDescent="0.25">
      <c r="A255" s="69" t="s">
        <v>129</v>
      </c>
      <c r="B255" s="69">
        <v>0</v>
      </c>
      <c r="C255" s="69">
        <v>0</v>
      </c>
      <c r="D255" s="69">
        <v>400</v>
      </c>
      <c r="E255" s="69">
        <v>400</v>
      </c>
      <c r="F255" s="18">
        <v>400</v>
      </c>
      <c r="G255" s="21">
        <v>400</v>
      </c>
      <c r="I255" s="43" t="s">
        <v>498</v>
      </c>
    </row>
    <row r="256" spans="1:9" ht="15.6" x14ac:dyDescent="0.25">
      <c r="A256" s="69" t="s">
        <v>130</v>
      </c>
      <c r="B256" s="69">
        <v>1594</v>
      </c>
      <c r="C256" s="69">
        <v>1390</v>
      </c>
      <c r="D256" s="69">
        <v>2500</v>
      </c>
      <c r="E256" s="69">
        <v>2500</v>
      </c>
      <c r="F256" s="18">
        <v>2500</v>
      </c>
      <c r="G256" s="21">
        <v>2500</v>
      </c>
      <c r="I256" s="43" t="s">
        <v>499</v>
      </c>
    </row>
    <row r="257" spans="1:9" ht="15.6" x14ac:dyDescent="0.25">
      <c r="A257" s="69" t="s">
        <v>86</v>
      </c>
      <c r="B257" s="69">
        <v>545.42999999999995</v>
      </c>
      <c r="C257" s="69">
        <v>503</v>
      </c>
      <c r="D257" s="69">
        <v>600</v>
      </c>
      <c r="E257" s="69">
        <v>600</v>
      </c>
      <c r="F257" s="18">
        <v>600</v>
      </c>
      <c r="G257" s="21">
        <v>600</v>
      </c>
      <c r="I257" s="43" t="s">
        <v>500</v>
      </c>
    </row>
    <row r="258" spans="1:9" ht="15.6" x14ac:dyDescent="0.25">
      <c r="A258" s="69" t="s">
        <v>62</v>
      </c>
      <c r="B258" s="69">
        <v>1967.73</v>
      </c>
      <c r="C258" s="69">
        <v>2439.46</v>
      </c>
      <c r="D258" s="69">
        <v>2500</v>
      </c>
      <c r="E258" s="69">
        <v>2500</v>
      </c>
      <c r="F258" s="18">
        <v>2750</v>
      </c>
      <c r="G258" s="21">
        <v>2750</v>
      </c>
      <c r="I258" s="43" t="s">
        <v>501</v>
      </c>
    </row>
    <row r="259" spans="1:9" ht="15.6" x14ac:dyDescent="0.25">
      <c r="A259" s="69" t="s">
        <v>131</v>
      </c>
      <c r="B259" s="69">
        <v>377.06</v>
      </c>
      <c r="C259" s="69">
        <v>1403.3</v>
      </c>
      <c r="D259" s="69">
        <v>1500</v>
      </c>
      <c r="E259" s="69">
        <v>1500</v>
      </c>
      <c r="F259" s="18">
        <v>1500</v>
      </c>
      <c r="G259" s="21">
        <v>1500</v>
      </c>
      <c r="I259" s="43" t="s">
        <v>502</v>
      </c>
    </row>
    <row r="260" spans="1:9" ht="15.6" x14ac:dyDescent="0.25">
      <c r="A260" s="69" t="s">
        <v>132</v>
      </c>
      <c r="B260" s="69">
        <v>4000</v>
      </c>
      <c r="C260" s="69">
        <v>0</v>
      </c>
      <c r="D260" s="69">
        <v>4000</v>
      </c>
      <c r="E260" s="69">
        <v>4000</v>
      </c>
      <c r="F260" s="18">
        <v>4000</v>
      </c>
      <c r="G260" s="21">
        <v>4000</v>
      </c>
      <c r="I260" s="43" t="s">
        <v>503</v>
      </c>
    </row>
    <row r="261" spans="1:9" ht="15.6" x14ac:dyDescent="0.25">
      <c r="A261" s="69" t="s">
        <v>77</v>
      </c>
      <c r="B261" s="69">
        <v>3000</v>
      </c>
      <c r="C261" s="69">
        <v>0</v>
      </c>
      <c r="D261" s="69">
        <v>3000</v>
      </c>
      <c r="E261" s="69">
        <v>3000</v>
      </c>
      <c r="F261" s="18">
        <v>3000</v>
      </c>
      <c r="G261" s="21">
        <v>3000</v>
      </c>
      <c r="I261" s="43" t="s">
        <v>504</v>
      </c>
    </row>
    <row r="262" spans="1:9" ht="15.6" x14ac:dyDescent="0.25">
      <c r="A262" s="69" t="s">
        <v>95</v>
      </c>
      <c r="B262" s="69">
        <v>23398</v>
      </c>
      <c r="C262" s="69">
        <v>0</v>
      </c>
      <c r="D262" s="69">
        <v>0</v>
      </c>
      <c r="E262" s="69">
        <v>0</v>
      </c>
      <c r="F262" s="18">
        <v>0</v>
      </c>
      <c r="G262" s="21">
        <v>0</v>
      </c>
      <c r="I262" s="43" t="s">
        <v>505</v>
      </c>
    </row>
    <row r="263" spans="1:9" ht="15.6" x14ac:dyDescent="0.25">
      <c r="A263" s="69" t="s">
        <v>133</v>
      </c>
      <c r="B263" s="72">
        <v>24456.21</v>
      </c>
      <c r="C263" s="93">
        <v>12991</v>
      </c>
      <c r="D263" s="72">
        <v>12088</v>
      </c>
      <c r="E263" s="72">
        <v>12088</v>
      </c>
      <c r="F263" s="19">
        <v>14500</v>
      </c>
      <c r="G263" s="22">
        <v>12088</v>
      </c>
      <c r="H263" s="16"/>
      <c r="I263" s="43" t="s">
        <v>506</v>
      </c>
    </row>
    <row r="264" spans="1:9" ht="15.6" x14ac:dyDescent="0.25">
      <c r="A264" s="69" t="s">
        <v>134</v>
      </c>
      <c r="B264" s="69">
        <v>1033879.01</v>
      </c>
      <c r="C264" s="69">
        <v>928197</v>
      </c>
      <c r="D264" s="69">
        <v>1147193</v>
      </c>
      <c r="E264" s="69">
        <v>1147193</v>
      </c>
      <c r="F264" s="18">
        <f>SUM(F228:F263)</f>
        <v>1142955</v>
      </c>
      <c r="G264" s="21">
        <f>SUM(G228:G263)</f>
        <v>1215466</v>
      </c>
      <c r="I264" s="43" t="s">
        <v>507</v>
      </c>
    </row>
    <row r="265" spans="1:9" ht="15.6" x14ac:dyDescent="0.25">
      <c r="A265" s="69"/>
      <c r="B265" s="69"/>
      <c r="C265" s="69"/>
      <c r="D265" s="69"/>
      <c r="E265" s="69"/>
      <c r="I265" s="42"/>
    </row>
    <row r="266" spans="1:9" ht="15.6" x14ac:dyDescent="0.25">
      <c r="A266" s="69" t="s">
        <v>135</v>
      </c>
      <c r="B266" s="70"/>
      <c r="C266" s="70"/>
      <c r="D266" s="70"/>
      <c r="E266" s="70"/>
      <c r="I266" s="42"/>
    </row>
    <row r="267" spans="1:9" ht="13.2" x14ac:dyDescent="0.25">
      <c r="A267" s="70"/>
      <c r="B267" s="70"/>
      <c r="C267" s="70"/>
      <c r="D267" s="70"/>
      <c r="E267" s="70"/>
      <c r="F267" s="70"/>
      <c r="G267" s="70"/>
      <c r="H267"/>
      <c r="I267"/>
    </row>
    <row r="268" spans="1:9" ht="15.6" x14ac:dyDescent="0.25">
      <c r="A268" s="69" t="s">
        <v>66</v>
      </c>
      <c r="B268" s="69">
        <v>21626.95</v>
      </c>
      <c r="C268" s="69">
        <v>23954</v>
      </c>
      <c r="D268" s="69">
        <v>34303</v>
      </c>
      <c r="E268" s="69">
        <v>34303</v>
      </c>
      <c r="F268" s="18">
        <v>34500</v>
      </c>
      <c r="G268" s="21">
        <v>36660</v>
      </c>
      <c r="I268" s="43" t="s">
        <v>509</v>
      </c>
    </row>
    <row r="269" spans="1:9" ht="15.6" x14ac:dyDescent="0.25">
      <c r="A269" s="69" t="s">
        <v>51</v>
      </c>
      <c r="B269" s="69">
        <v>1668.87</v>
      </c>
      <c r="C269" s="69">
        <v>1845</v>
      </c>
      <c r="D269" s="69">
        <v>4058</v>
      </c>
      <c r="E269" s="69">
        <v>4058</v>
      </c>
      <c r="F269" s="18">
        <v>2600</v>
      </c>
      <c r="G269" s="21">
        <v>4250</v>
      </c>
      <c r="I269" s="43" t="s">
        <v>510</v>
      </c>
    </row>
    <row r="270" spans="1:9" ht="15.6" x14ac:dyDescent="0.25">
      <c r="A270" s="69" t="s">
        <v>70</v>
      </c>
      <c r="B270" s="72">
        <v>0</v>
      </c>
      <c r="C270" s="72">
        <v>0</v>
      </c>
      <c r="D270" s="72">
        <v>500</v>
      </c>
      <c r="E270" s="72">
        <v>500</v>
      </c>
      <c r="F270" s="19">
        <v>500</v>
      </c>
      <c r="G270" s="22">
        <v>500</v>
      </c>
      <c r="H270" s="16"/>
      <c r="I270" s="43" t="s">
        <v>511</v>
      </c>
    </row>
    <row r="271" spans="1:9" ht="15.6" x14ac:dyDescent="0.25">
      <c r="A271" s="69" t="s">
        <v>136</v>
      </c>
      <c r="B271" s="69">
        <v>23295.82</v>
      </c>
      <c r="C271" s="69">
        <v>25799</v>
      </c>
      <c r="D271" s="69">
        <v>38861</v>
      </c>
      <c r="E271" s="69">
        <v>38861</v>
      </c>
      <c r="F271" s="18">
        <f>SUM(F268:F270)</f>
        <v>37600</v>
      </c>
      <c r="G271" s="21">
        <f>SUM(G268:G270)</f>
        <v>41410</v>
      </c>
      <c r="I271" s="43" t="s">
        <v>512</v>
      </c>
    </row>
    <row r="272" spans="1:9" ht="15.6" x14ac:dyDescent="0.25">
      <c r="A272" s="69"/>
      <c r="B272" s="69"/>
      <c r="C272" s="69"/>
      <c r="D272" s="69"/>
      <c r="E272" s="69"/>
      <c r="I272" s="42"/>
    </row>
    <row r="273" spans="1:9" ht="15.6" x14ac:dyDescent="0.25">
      <c r="A273" s="69" t="s">
        <v>137</v>
      </c>
      <c r="B273" s="70"/>
      <c r="C273" s="70"/>
      <c r="D273" s="70"/>
      <c r="E273" s="70"/>
      <c r="I273" s="42"/>
    </row>
    <row r="274" spans="1:9" ht="13.2" x14ac:dyDescent="0.25">
      <c r="A274" s="70"/>
      <c r="B274" s="70"/>
      <c r="C274" s="70"/>
      <c r="D274" s="70"/>
      <c r="E274" s="70"/>
      <c r="F274" s="70"/>
      <c r="G274" s="70"/>
      <c r="H274"/>
      <c r="I274"/>
    </row>
    <row r="275" spans="1:9" ht="15.6" x14ac:dyDescent="0.25">
      <c r="A275" s="69" t="s">
        <v>138</v>
      </c>
      <c r="B275" s="69">
        <v>33264</v>
      </c>
      <c r="C275" s="69">
        <v>42804</v>
      </c>
      <c r="D275" s="69">
        <v>41000</v>
      </c>
      <c r="E275" s="69">
        <v>41000</v>
      </c>
      <c r="F275" s="18">
        <v>45500</v>
      </c>
      <c r="G275" s="21">
        <v>46000</v>
      </c>
      <c r="I275" s="43" t="s">
        <v>513</v>
      </c>
    </row>
    <row r="276" spans="1:9" ht="15.6" x14ac:dyDescent="0.25">
      <c r="A276" s="69" t="s">
        <v>51</v>
      </c>
      <c r="B276" s="69">
        <v>3150</v>
      </c>
      <c r="C276" s="69">
        <v>3980</v>
      </c>
      <c r="D276" s="69">
        <v>5000</v>
      </c>
      <c r="E276" s="69">
        <v>5000</v>
      </c>
      <c r="F276" s="18">
        <v>5000</v>
      </c>
      <c r="G276" s="21">
        <v>5000</v>
      </c>
      <c r="I276" s="43" t="s">
        <v>514</v>
      </c>
    </row>
    <row r="277" spans="1:9" ht="15.6" x14ac:dyDescent="0.25">
      <c r="A277" s="69" t="s">
        <v>68</v>
      </c>
      <c r="B277" s="69">
        <v>1235.03</v>
      </c>
      <c r="C277" s="69">
        <v>208</v>
      </c>
      <c r="D277" s="69">
        <v>1000</v>
      </c>
      <c r="E277" s="69">
        <v>1000</v>
      </c>
      <c r="F277" s="18">
        <v>500</v>
      </c>
      <c r="G277" s="21">
        <v>1000</v>
      </c>
      <c r="I277" s="43" t="s">
        <v>515</v>
      </c>
    </row>
    <row r="278" spans="1:9" ht="15.6" x14ac:dyDescent="0.25">
      <c r="A278" s="69" t="s">
        <v>115</v>
      </c>
      <c r="B278" s="69">
        <v>1039.99</v>
      </c>
      <c r="C278" s="69">
        <v>235</v>
      </c>
      <c r="D278" s="69">
        <v>3000</v>
      </c>
      <c r="E278" s="69">
        <v>3000</v>
      </c>
      <c r="F278" s="18">
        <v>500</v>
      </c>
      <c r="G278" s="21">
        <v>2000</v>
      </c>
      <c r="I278" s="43" t="s">
        <v>516</v>
      </c>
    </row>
    <row r="279" spans="1:9" ht="15.6" x14ac:dyDescent="0.25">
      <c r="A279" s="69" t="s">
        <v>70</v>
      </c>
      <c r="B279" s="69">
        <v>960.55</v>
      </c>
      <c r="C279" s="69">
        <v>914</v>
      </c>
      <c r="D279" s="69">
        <v>2000</v>
      </c>
      <c r="E279" s="69">
        <v>2000</v>
      </c>
      <c r="F279" s="18">
        <v>1000</v>
      </c>
      <c r="G279" s="21">
        <v>2000</v>
      </c>
      <c r="I279" s="43" t="s">
        <v>517</v>
      </c>
    </row>
    <row r="280" spans="1:9" ht="15.6" x14ac:dyDescent="0.25">
      <c r="A280" s="69" t="s">
        <v>116</v>
      </c>
      <c r="B280" s="69">
        <v>560.96</v>
      </c>
      <c r="C280" s="69">
        <v>767</v>
      </c>
      <c r="D280" s="69">
        <v>2500</v>
      </c>
      <c r="E280" s="69">
        <v>2500</v>
      </c>
      <c r="F280" s="18">
        <v>1000</v>
      </c>
      <c r="G280" s="21">
        <v>2000</v>
      </c>
      <c r="I280" s="43" t="s">
        <v>518</v>
      </c>
    </row>
    <row r="281" spans="1:9" ht="15.6" x14ac:dyDescent="0.25">
      <c r="A281" s="69" t="s">
        <v>54</v>
      </c>
      <c r="B281" s="69">
        <v>103.82</v>
      </c>
      <c r="C281" s="69">
        <v>0</v>
      </c>
      <c r="D281" s="69">
        <v>0</v>
      </c>
      <c r="E281" s="69">
        <v>0</v>
      </c>
      <c r="F281" s="18">
        <v>100</v>
      </c>
      <c r="G281" s="21">
        <v>100</v>
      </c>
      <c r="I281" s="43" t="s">
        <v>519</v>
      </c>
    </row>
    <row r="282" spans="1:9" ht="15.6" x14ac:dyDescent="0.25">
      <c r="A282" s="69" t="s">
        <v>56</v>
      </c>
      <c r="B282" s="69">
        <v>125</v>
      </c>
      <c r="C282" s="69">
        <v>2440</v>
      </c>
      <c r="D282" s="69">
        <v>250</v>
      </c>
      <c r="E282" s="69">
        <v>250</v>
      </c>
      <c r="F282" s="18">
        <v>2650</v>
      </c>
      <c r="G282" s="21">
        <v>2700</v>
      </c>
      <c r="I282" s="43" t="s">
        <v>520</v>
      </c>
    </row>
    <row r="283" spans="1:9" ht="15.6" x14ac:dyDescent="0.25">
      <c r="A283" s="69" t="s">
        <v>126</v>
      </c>
      <c r="B283" s="69">
        <v>2972.54</v>
      </c>
      <c r="C283" s="69">
        <v>1635</v>
      </c>
      <c r="D283" s="69">
        <v>6000</v>
      </c>
      <c r="E283" s="69">
        <v>6000</v>
      </c>
      <c r="F283" s="18">
        <v>2000</v>
      </c>
      <c r="G283" s="21">
        <v>6000</v>
      </c>
      <c r="I283" s="43" t="s">
        <v>521</v>
      </c>
    </row>
    <row r="284" spans="1:9" ht="15.6" x14ac:dyDescent="0.25">
      <c r="A284" s="69" t="s">
        <v>139</v>
      </c>
      <c r="B284" s="69">
        <v>5248.7</v>
      </c>
      <c r="C284" s="69">
        <v>6037.16</v>
      </c>
      <c r="D284" s="69">
        <v>7000</v>
      </c>
      <c r="E284" s="69">
        <v>7000</v>
      </c>
      <c r="F284" s="18">
        <v>7000</v>
      </c>
      <c r="G284" s="21">
        <v>7000</v>
      </c>
      <c r="I284" s="43" t="s">
        <v>522</v>
      </c>
    </row>
    <row r="285" spans="1:9" ht="15.6" x14ac:dyDescent="0.25">
      <c r="A285" s="69" t="s">
        <v>89</v>
      </c>
      <c r="B285" s="69">
        <v>2981.35</v>
      </c>
      <c r="C285" s="69">
        <v>201</v>
      </c>
      <c r="D285" s="69">
        <v>1200</v>
      </c>
      <c r="E285" s="69">
        <v>1200</v>
      </c>
      <c r="F285" s="18">
        <v>500</v>
      </c>
      <c r="G285" s="21">
        <v>1200</v>
      </c>
      <c r="I285" s="43" t="s">
        <v>523</v>
      </c>
    </row>
    <row r="286" spans="1:9" ht="15.6" x14ac:dyDescent="0.25">
      <c r="A286" s="69" t="s">
        <v>59</v>
      </c>
      <c r="B286" s="69">
        <v>305</v>
      </c>
      <c r="C286" s="69">
        <v>305</v>
      </c>
      <c r="D286" s="69">
        <v>500</v>
      </c>
      <c r="E286" s="69">
        <v>500</v>
      </c>
      <c r="F286" s="18">
        <v>500</v>
      </c>
      <c r="G286" s="21">
        <v>500</v>
      </c>
      <c r="I286" s="43" t="s">
        <v>524</v>
      </c>
    </row>
    <row r="287" spans="1:9" ht="15.6" x14ac:dyDescent="0.25">
      <c r="A287" s="69" t="s">
        <v>90</v>
      </c>
      <c r="B287" s="69">
        <v>3870</v>
      </c>
      <c r="C287" s="69">
        <v>3545</v>
      </c>
      <c r="D287" s="69">
        <v>4120</v>
      </c>
      <c r="E287" s="69">
        <v>4120</v>
      </c>
      <c r="F287" s="18">
        <v>4120</v>
      </c>
      <c r="G287" s="21">
        <v>4120</v>
      </c>
      <c r="I287" s="43" t="s">
        <v>525</v>
      </c>
    </row>
    <row r="288" spans="1:9" ht="15.6" x14ac:dyDescent="0.25">
      <c r="A288" s="69" t="s">
        <v>91</v>
      </c>
      <c r="B288" s="69">
        <v>8881.98</v>
      </c>
      <c r="C288" s="69">
        <v>8306</v>
      </c>
      <c r="D288" s="69">
        <v>7000</v>
      </c>
      <c r="E288" s="69">
        <v>7000</v>
      </c>
      <c r="F288" s="18">
        <v>9000</v>
      </c>
      <c r="G288" s="21">
        <v>7800</v>
      </c>
      <c r="I288" s="43" t="s">
        <v>526</v>
      </c>
    </row>
    <row r="289" spans="1:11" ht="15.6" x14ac:dyDescent="0.25">
      <c r="A289" s="69" t="s">
        <v>92</v>
      </c>
      <c r="B289" s="69">
        <v>1838.15</v>
      </c>
      <c r="C289" s="69">
        <v>1405</v>
      </c>
      <c r="D289" s="69">
        <v>2000</v>
      </c>
      <c r="E289" s="69">
        <v>2000</v>
      </c>
      <c r="F289" s="18">
        <v>2000</v>
      </c>
      <c r="G289" s="21">
        <v>2000</v>
      </c>
      <c r="I289" s="43" t="s">
        <v>527</v>
      </c>
    </row>
    <row r="290" spans="1:11" ht="15.6" x14ac:dyDescent="0.25">
      <c r="A290" s="69" t="s">
        <v>72</v>
      </c>
      <c r="B290" s="69">
        <v>1020.1</v>
      </c>
      <c r="C290" s="69">
        <v>400</v>
      </c>
      <c r="D290" s="69">
        <v>500</v>
      </c>
      <c r="E290" s="69">
        <v>500</v>
      </c>
      <c r="F290" s="18">
        <v>500</v>
      </c>
      <c r="G290" s="21">
        <v>500</v>
      </c>
      <c r="I290" s="43" t="s">
        <v>528</v>
      </c>
    </row>
    <row r="291" spans="1:11" ht="15.6" x14ac:dyDescent="0.25">
      <c r="A291" s="69" t="s">
        <v>93</v>
      </c>
      <c r="B291" s="69">
        <v>632.39</v>
      </c>
      <c r="C291" s="69">
        <v>142.12</v>
      </c>
      <c r="D291" s="69">
        <v>500</v>
      </c>
      <c r="E291" s="69">
        <v>500</v>
      </c>
      <c r="F291" s="18">
        <v>500</v>
      </c>
      <c r="G291" s="21">
        <v>500</v>
      </c>
      <c r="I291" s="43" t="s">
        <v>529</v>
      </c>
    </row>
    <row r="292" spans="1:11" ht="15.6" x14ac:dyDescent="0.25">
      <c r="A292" s="69" t="s">
        <v>118</v>
      </c>
      <c r="B292" s="69">
        <v>5182.9399999999996</v>
      </c>
      <c r="C292" s="69">
        <v>2055.9899999999998</v>
      </c>
      <c r="D292" s="69">
        <v>9000</v>
      </c>
      <c r="E292" s="69">
        <v>9000</v>
      </c>
      <c r="F292" s="18">
        <v>3500</v>
      </c>
      <c r="G292" s="21">
        <v>9000</v>
      </c>
      <c r="I292" s="43" t="s">
        <v>530</v>
      </c>
    </row>
    <row r="293" spans="1:11" ht="15.6" x14ac:dyDescent="0.25">
      <c r="A293" s="69" t="s">
        <v>129</v>
      </c>
      <c r="B293" s="69">
        <v>104.9</v>
      </c>
      <c r="C293" s="69">
        <v>22.15</v>
      </c>
      <c r="D293" s="69">
        <v>200</v>
      </c>
      <c r="E293" s="69">
        <v>200</v>
      </c>
      <c r="F293" s="18">
        <v>200</v>
      </c>
      <c r="G293" s="21">
        <v>200</v>
      </c>
      <c r="I293" s="43" t="s">
        <v>531</v>
      </c>
    </row>
    <row r="294" spans="1:11" ht="15.6" x14ac:dyDescent="0.25">
      <c r="A294" s="69" t="s">
        <v>130</v>
      </c>
      <c r="B294" s="69">
        <v>710.15</v>
      </c>
      <c r="C294" s="69">
        <v>1610.92</v>
      </c>
      <c r="D294" s="69">
        <v>4000</v>
      </c>
      <c r="E294" s="69">
        <v>4000</v>
      </c>
      <c r="F294" s="18">
        <v>1700</v>
      </c>
      <c r="G294" s="21">
        <v>4000</v>
      </c>
      <c r="I294" s="43" t="s">
        <v>532</v>
      </c>
    </row>
    <row r="295" spans="1:11" ht="15.6" x14ac:dyDescent="0.25">
      <c r="A295" s="69" t="s">
        <v>86</v>
      </c>
      <c r="B295" s="69">
        <v>909.8</v>
      </c>
      <c r="C295" s="69">
        <v>574</v>
      </c>
      <c r="D295" s="69">
        <v>1000</v>
      </c>
      <c r="E295" s="69">
        <v>1000</v>
      </c>
      <c r="F295" s="18">
        <v>600</v>
      </c>
      <c r="G295" s="21">
        <v>1000</v>
      </c>
      <c r="I295" s="43" t="s">
        <v>533</v>
      </c>
    </row>
    <row r="296" spans="1:11" ht="15.6" x14ac:dyDescent="0.25">
      <c r="A296" s="69" t="s">
        <v>62</v>
      </c>
      <c r="B296" s="69">
        <v>542.23</v>
      </c>
      <c r="C296" s="69">
        <v>22.91</v>
      </c>
      <c r="D296" s="69">
        <v>700</v>
      </c>
      <c r="E296" s="69">
        <v>700</v>
      </c>
      <c r="F296" s="18">
        <v>700</v>
      </c>
      <c r="G296" s="21">
        <v>700</v>
      </c>
      <c r="I296" s="43" t="s">
        <v>534</v>
      </c>
    </row>
    <row r="297" spans="1:11" ht="15.6" x14ac:dyDescent="0.25">
      <c r="A297" s="69" t="s">
        <v>132</v>
      </c>
      <c r="B297" s="69">
        <v>2000</v>
      </c>
      <c r="C297" s="69">
        <v>0</v>
      </c>
      <c r="D297" s="69">
        <v>2000</v>
      </c>
      <c r="E297" s="69">
        <v>2000</v>
      </c>
      <c r="F297" s="18">
        <v>2000</v>
      </c>
      <c r="G297" s="21">
        <v>2000</v>
      </c>
      <c r="I297" s="43" t="s">
        <v>535</v>
      </c>
    </row>
    <row r="298" spans="1:11" ht="15.6" x14ac:dyDescent="0.25">
      <c r="A298" s="69" t="s">
        <v>77</v>
      </c>
      <c r="B298" s="69">
        <v>4000</v>
      </c>
      <c r="C298" s="69">
        <v>0</v>
      </c>
      <c r="D298" s="69">
        <v>4000</v>
      </c>
      <c r="E298" s="69">
        <v>4000</v>
      </c>
      <c r="F298" s="18">
        <v>4000</v>
      </c>
      <c r="G298" s="21">
        <v>4000</v>
      </c>
      <c r="I298" s="43" t="s">
        <v>536</v>
      </c>
    </row>
    <row r="299" spans="1:11" ht="15.6" x14ac:dyDescent="0.25">
      <c r="A299" s="69" t="s">
        <v>95</v>
      </c>
      <c r="B299" s="72">
        <v>38284.6</v>
      </c>
      <c r="C299" s="72">
        <v>0</v>
      </c>
      <c r="D299" s="72">
        <v>0</v>
      </c>
      <c r="E299" s="72">
        <v>0</v>
      </c>
      <c r="F299" s="19">
        <v>0</v>
      </c>
      <c r="G299" s="22">
        <v>0</v>
      </c>
      <c r="H299" s="16"/>
      <c r="I299" s="43" t="s">
        <v>537</v>
      </c>
    </row>
    <row r="300" spans="1:11" ht="15.6" x14ac:dyDescent="0.25">
      <c r="A300" s="69" t="s">
        <v>140</v>
      </c>
      <c r="B300" s="69">
        <v>119924.18</v>
      </c>
      <c r="C300" s="69">
        <v>77662</v>
      </c>
      <c r="D300" s="69">
        <v>104470</v>
      </c>
      <c r="E300" s="69">
        <v>104470</v>
      </c>
      <c r="F300" s="18">
        <f>SUM(F275:F299)</f>
        <v>95070</v>
      </c>
      <c r="G300" s="21">
        <f>SUM(G275:G299)</f>
        <v>111320</v>
      </c>
      <c r="I300" s="43" t="s">
        <v>538</v>
      </c>
    </row>
    <row r="301" spans="1:11" ht="15.6" x14ac:dyDescent="0.25">
      <c r="A301" s="69"/>
      <c r="B301" s="69"/>
      <c r="C301" s="69"/>
      <c r="D301" s="69"/>
      <c r="E301" s="69"/>
      <c r="I301" s="42"/>
    </row>
    <row r="302" spans="1:11" ht="15.6" x14ac:dyDescent="0.25">
      <c r="A302" s="69" t="s">
        <v>141</v>
      </c>
      <c r="B302" s="70"/>
      <c r="C302" s="70"/>
      <c r="D302" s="70"/>
      <c r="E302" s="70"/>
      <c r="I302" s="42"/>
    </row>
    <row r="303" spans="1:11" ht="13.2" x14ac:dyDescent="0.25">
      <c r="A303" s="70"/>
      <c r="B303" s="70"/>
      <c r="C303" s="70"/>
      <c r="D303" s="70"/>
      <c r="E303" s="70"/>
      <c r="F303" s="70"/>
      <c r="G303" s="70"/>
      <c r="H303"/>
      <c r="I303"/>
      <c r="K303" s="46"/>
    </row>
    <row r="304" spans="1:11" ht="26.4" x14ac:dyDescent="0.25">
      <c r="A304" s="69" t="s">
        <v>66</v>
      </c>
      <c r="B304" s="69">
        <v>299.42</v>
      </c>
      <c r="C304" s="80">
        <v>-299.42</v>
      </c>
      <c r="D304" s="69">
        <v>0</v>
      </c>
      <c r="E304" s="69">
        <v>0</v>
      </c>
      <c r="F304" s="18">
        <v>0</v>
      </c>
      <c r="G304" s="21">
        <v>0</v>
      </c>
      <c r="I304" s="43" t="s">
        <v>539</v>
      </c>
      <c r="J304" s="11" t="s">
        <v>691</v>
      </c>
      <c r="K304" s="46"/>
    </row>
    <row r="305" spans="1:11" ht="15.6" x14ac:dyDescent="0.25">
      <c r="A305" s="69" t="s">
        <v>50</v>
      </c>
      <c r="B305" s="69">
        <v>27614.03</v>
      </c>
      <c r="C305" s="69">
        <v>27379</v>
      </c>
      <c r="D305" s="69">
        <v>31467</v>
      </c>
      <c r="E305" s="69">
        <v>31467</v>
      </c>
      <c r="F305" s="18">
        <v>31467</v>
      </c>
      <c r="G305" s="21">
        <v>37760</v>
      </c>
      <c r="I305" s="43" t="s">
        <v>540</v>
      </c>
      <c r="K305" s="46"/>
    </row>
    <row r="306" spans="1:11" ht="15.6" x14ac:dyDescent="0.25">
      <c r="A306" s="69" t="s">
        <v>51</v>
      </c>
      <c r="B306" s="69">
        <v>2305.6</v>
      </c>
      <c r="C306" s="69">
        <v>2163</v>
      </c>
      <c r="D306" s="69">
        <v>2730</v>
      </c>
      <c r="E306" s="69">
        <v>2730</v>
      </c>
      <c r="F306" s="18">
        <v>2730</v>
      </c>
      <c r="G306" s="21">
        <v>3230</v>
      </c>
      <c r="I306" s="43" t="s">
        <v>541</v>
      </c>
      <c r="K306" s="46"/>
    </row>
    <row r="307" spans="1:11" ht="15.6" x14ac:dyDescent="0.25">
      <c r="A307" s="69" t="s">
        <v>68</v>
      </c>
      <c r="B307" s="69">
        <v>529.82000000000005</v>
      </c>
      <c r="C307" s="69">
        <v>154</v>
      </c>
      <c r="D307" s="69">
        <v>300</v>
      </c>
      <c r="E307" s="69">
        <v>300</v>
      </c>
      <c r="F307" s="18">
        <v>300</v>
      </c>
      <c r="G307" s="21">
        <v>300</v>
      </c>
      <c r="I307" s="43" t="s">
        <v>542</v>
      </c>
      <c r="K307" s="46"/>
    </row>
    <row r="308" spans="1:11" ht="15.6" x14ac:dyDescent="0.25">
      <c r="A308" s="69" t="s">
        <v>52</v>
      </c>
      <c r="B308" s="69">
        <v>0</v>
      </c>
      <c r="C308" s="69">
        <v>0</v>
      </c>
      <c r="D308" s="69">
        <v>300</v>
      </c>
      <c r="E308" s="69">
        <v>300</v>
      </c>
      <c r="F308" s="18">
        <v>300</v>
      </c>
      <c r="G308" s="21">
        <v>300</v>
      </c>
      <c r="I308" s="43" t="s">
        <v>543</v>
      </c>
      <c r="K308" s="46"/>
    </row>
    <row r="309" spans="1:11" ht="52.8" x14ac:dyDescent="0.25">
      <c r="A309" s="69" t="s">
        <v>54</v>
      </c>
      <c r="B309" s="69">
        <v>0</v>
      </c>
      <c r="C309" s="69">
        <v>50</v>
      </c>
      <c r="D309" s="69">
        <v>0</v>
      </c>
      <c r="E309" s="69">
        <v>0</v>
      </c>
      <c r="F309" s="18">
        <v>100</v>
      </c>
      <c r="G309" s="21">
        <v>25000</v>
      </c>
      <c r="I309" s="52" t="s">
        <v>722</v>
      </c>
      <c r="K309" s="46"/>
    </row>
    <row r="310" spans="1:11" ht="15.6" x14ac:dyDescent="0.25">
      <c r="A310" s="69" t="s">
        <v>55</v>
      </c>
      <c r="B310" s="69">
        <v>0</v>
      </c>
      <c r="C310" s="69">
        <v>0</v>
      </c>
      <c r="D310" s="69">
        <v>500</v>
      </c>
      <c r="E310" s="69">
        <v>500</v>
      </c>
      <c r="F310" s="18">
        <v>500</v>
      </c>
      <c r="G310" s="21">
        <v>500</v>
      </c>
      <c r="I310" s="43" t="s">
        <v>544</v>
      </c>
      <c r="K310" s="46"/>
    </row>
    <row r="311" spans="1:11" ht="15.6" x14ac:dyDescent="0.25">
      <c r="A311" s="69" t="s">
        <v>56</v>
      </c>
      <c r="B311" s="69">
        <v>180</v>
      </c>
      <c r="C311" s="69">
        <v>190</v>
      </c>
      <c r="D311" s="69">
        <v>200</v>
      </c>
      <c r="E311" s="69">
        <v>200</v>
      </c>
      <c r="F311" s="18">
        <v>200</v>
      </c>
      <c r="G311" s="21">
        <v>200</v>
      </c>
      <c r="I311" s="43" t="s">
        <v>545</v>
      </c>
      <c r="K311" s="46"/>
    </row>
    <row r="312" spans="1:11" ht="15.6" x14ac:dyDescent="0.25">
      <c r="A312" s="69" t="s">
        <v>89</v>
      </c>
      <c r="B312" s="69">
        <v>449.6</v>
      </c>
      <c r="C312" s="69">
        <v>326.19</v>
      </c>
      <c r="D312" s="69">
        <v>700</v>
      </c>
      <c r="E312" s="69">
        <v>700</v>
      </c>
      <c r="F312" s="18">
        <v>700</v>
      </c>
      <c r="G312" s="21">
        <v>700</v>
      </c>
      <c r="I312" s="43" t="s">
        <v>546</v>
      </c>
      <c r="K312" s="46"/>
    </row>
    <row r="313" spans="1:11" ht="26.4" x14ac:dyDescent="0.25">
      <c r="A313" s="69" t="s">
        <v>59</v>
      </c>
      <c r="B313" s="69">
        <v>461.61</v>
      </c>
      <c r="C313" s="69">
        <v>763</v>
      </c>
      <c r="D313" s="69">
        <v>1000</v>
      </c>
      <c r="E313" s="69">
        <v>1000</v>
      </c>
      <c r="F313" s="18">
        <v>1000</v>
      </c>
      <c r="G313" s="21">
        <v>1000</v>
      </c>
      <c r="I313" s="43" t="s">
        <v>547</v>
      </c>
      <c r="K313" s="46"/>
    </row>
    <row r="314" spans="1:11" ht="15.6" x14ac:dyDescent="0.25">
      <c r="A314" s="71" t="s">
        <v>549</v>
      </c>
      <c r="B314" s="69">
        <v>9491.52</v>
      </c>
      <c r="C314" s="69">
        <v>17674</v>
      </c>
      <c r="D314" s="69">
        <v>10000</v>
      </c>
      <c r="E314" s="69">
        <v>10000</v>
      </c>
      <c r="F314" s="18">
        <v>22000</v>
      </c>
      <c r="G314" s="21">
        <v>10000</v>
      </c>
      <c r="I314" s="43" t="s">
        <v>548</v>
      </c>
      <c r="K314" s="46"/>
    </row>
    <row r="315" spans="1:11" ht="15.6" x14ac:dyDescent="0.25">
      <c r="A315" s="69" t="s">
        <v>91</v>
      </c>
      <c r="B315" s="69">
        <v>2628.46</v>
      </c>
      <c r="C315" s="69">
        <v>1804</v>
      </c>
      <c r="D315" s="69">
        <v>1500</v>
      </c>
      <c r="E315" s="69">
        <v>1500</v>
      </c>
      <c r="F315" s="18">
        <v>2200</v>
      </c>
      <c r="G315" s="21">
        <v>2200</v>
      </c>
      <c r="I315" s="43" t="s">
        <v>550</v>
      </c>
      <c r="K315" s="46"/>
    </row>
    <row r="316" spans="1:11" ht="15.6" x14ac:dyDescent="0.25">
      <c r="A316" s="69" t="s">
        <v>93</v>
      </c>
      <c r="B316" s="69">
        <v>0</v>
      </c>
      <c r="C316" s="69">
        <v>650</v>
      </c>
      <c r="D316" s="69">
        <v>250</v>
      </c>
      <c r="E316" s="69">
        <v>250</v>
      </c>
      <c r="F316" s="18">
        <v>850</v>
      </c>
      <c r="G316" s="21">
        <v>700</v>
      </c>
      <c r="I316" s="43" t="s">
        <v>551</v>
      </c>
      <c r="K316" s="46"/>
    </row>
    <row r="317" spans="1:11" ht="15.6" x14ac:dyDescent="0.25">
      <c r="A317" s="69" t="s">
        <v>129</v>
      </c>
      <c r="B317" s="72">
        <v>-475.3</v>
      </c>
      <c r="C317" s="72">
        <v>312.95</v>
      </c>
      <c r="D317" s="72">
        <v>500</v>
      </c>
      <c r="E317" s="72">
        <v>500</v>
      </c>
      <c r="F317" s="19">
        <v>500</v>
      </c>
      <c r="G317" s="22">
        <v>500</v>
      </c>
      <c r="H317" s="16"/>
      <c r="I317" s="43" t="s">
        <v>552</v>
      </c>
      <c r="K317" s="46"/>
    </row>
    <row r="318" spans="1:11" ht="15.6" x14ac:dyDescent="0.25">
      <c r="A318" s="69" t="s">
        <v>142</v>
      </c>
      <c r="B318" s="69">
        <v>43484.76</v>
      </c>
      <c r="C318" s="69">
        <v>51167</v>
      </c>
      <c r="D318" s="69">
        <v>49447</v>
      </c>
      <c r="E318" s="69">
        <v>49447</v>
      </c>
      <c r="F318" s="18">
        <f>SUM(F304:F317)</f>
        <v>62847</v>
      </c>
      <c r="G318" s="21">
        <f>SUM(G304:G317)</f>
        <v>82390</v>
      </c>
      <c r="I318" s="43" t="s">
        <v>553</v>
      </c>
      <c r="K318" s="46"/>
    </row>
    <row r="319" spans="1:11" ht="15.6" x14ac:dyDescent="0.25">
      <c r="A319" s="69"/>
      <c r="B319" s="69"/>
      <c r="C319" s="69"/>
      <c r="D319" s="69"/>
      <c r="E319" s="69"/>
      <c r="I319" s="42"/>
      <c r="K319" s="46"/>
    </row>
    <row r="320" spans="1:11" ht="15.6" x14ac:dyDescent="0.25">
      <c r="A320" s="69" t="s">
        <v>143</v>
      </c>
      <c r="B320" s="70"/>
      <c r="C320" s="70"/>
      <c r="D320" s="70"/>
      <c r="E320" s="70"/>
      <c r="I320" s="42"/>
      <c r="K320" s="46"/>
    </row>
    <row r="321" spans="1:11" ht="13.2" x14ac:dyDescent="0.25">
      <c r="A321" s="70"/>
      <c r="B321" s="70"/>
      <c r="C321" s="70"/>
      <c r="D321" s="70"/>
      <c r="E321" s="70"/>
      <c r="F321" s="70"/>
      <c r="G321" s="70"/>
      <c r="H321"/>
      <c r="I321"/>
      <c r="K321" s="46"/>
    </row>
    <row r="322" spans="1:11" ht="52.8" x14ac:dyDescent="0.25">
      <c r="A322" s="69" t="s">
        <v>66</v>
      </c>
      <c r="B322" s="69">
        <v>50620.99</v>
      </c>
      <c r="C322" s="69">
        <v>60275</v>
      </c>
      <c r="D322" s="69">
        <v>45943</v>
      </c>
      <c r="E322" s="69">
        <v>45943</v>
      </c>
      <c r="F322" s="18">
        <v>71500</v>
      </c>
      <c r="G322" s="21">
        <v>68290</v>
      </c>
      <c r="I322" s="43" t="s">
        <v>554</v>
      </c>
      <c r="K322" s="46"/>
    </row>
    <row r="323" spans="1:11" ht="15.6" x14ac:dyDescent="0.25">
      <c r="A323" s="69" t="s">
        <v>113</v>
      </c>
      <c r="B323" s="69">
        <v>3330.51</v>
      </c>
      <c r="C323" s="69">
        <v>4691</v>
      </c>
      <c r="D323" s="69">
        <v>6000</v>
      </c>
      <c r="E323" s="69">
        <v>6000</v>
      </c>
      <c r="F323" s="18">
        <v>7000</v>
      </c>
      <c r="G323" s="21">
        <v>6180</v>
      </c>
      <c r="I323" s="43" t="s">
        <v>555</v>
      </c>
      <c r="K323" s="46"/>
    </row>
    <row r="324" spans="1:11" ht="15.6" x14ac:dyDescent="0.25">
      <c r="A324" s="70" t="s">
        <v>692</v>
      </c>
      <c r="B324" s="70">
        <v>0</v>
      </c>
      <c r="C324" s="92">
        <v>3835</v>
      </c>
      <c r="D324" s="70">
        <v>0</v>
      </c>
      <c r="E324" s="70">
        <v>0</v>
      </c>
      <c r="F324" s="18">
        <v>4000</v>
      </c>
      <c r="G324" s="21">
        <v>0</v>
      </c>
      <c r="I324" s="52"/>
      <c r="J324" s="11" t="s">
        <v>693</v>
      </c>
      <c r="K324" s="46"/>
    </row>
    <row r="325" spans="1:11" ht="15.6" x14ac:dyDescent="0.25">
      <c r="A325" s="69" t="s">
        <v>51</v>
      </c>
      <c r="B325" s="69">
        <v>22166.7</v>
      </c>
      <c r="C325" s="69">
        <v>19758</v>
      </c>
      <c r="D325" s="69">
        <v>22610</v>
      </c>
      <c r="E325" s="69">
        <v>22610</v>
      </c>
      <c r="F325" s="18">
        <v>26000</v>
      </c>
      <c r="G325" s="21">
        <v>23288.3</v>
      </c>
      <c r="I325" s="43" t="s">
        <v>556</v>
      </c>
      <c r="K325" s="46"/>
    </row>
    <row r="326" spans="1:11" ht="15.6" x14ac:dyDescent="0.25">
      <c r="A326" s="69" t="s">
        <v>115</v>
      </c>
      <c r="B326" s="69">
        <v>18789.54</v>
      </c>
      <c r="C326" s="69">
        <v>9214</v>
      </c>
      <c r="D326" s="69">
        <v>24000</v>
      </c>
      <c r="E326" s="69">
        <v>24000</v>
      </c>
      <c r="F326" s="18">
        <v>12000</v>
      </c>
      <c r="G326" s="21">
        <v>19000</v>
      </c>
      <c r="I326" s="43" t="s">
        <v>557</v>
      </c>
      <c r="K326" s="46"/>
    </row>
    <row r="327" spans="1:11" ht="15.6" x14ac:dyDescent="0.25">
      <c r="A327" s="69" t="s">
        <v>70</v>
      </c>
      <c r="B327" s="69">
        <v>4892.96</v>
      </c>
      <c r="C327" s="69">
        <v>5688</v>
      </c>
      <c r="D327" s="69">
        <v>4000</v>
      </c>
      <c r="E327" s="69">
        <v>4000</v>
      </c>
      <c r="F327" s="18">
        <v>6900</v>
      </c>
      <c r="G327" s="21">
        <v>6000</v>
      </c>
      <c r="I327" s="43" t="s">
        <v>558</v>
      </c>
      <c r="K327" s="46"/>
    </row>
    <row r="328" spans="1:11" ht="15.6" x14ac:dyDescent="0.25">
      <c r="A328" s="69" t="s">
        <v>116</v>
      </c>
      <c r="B328" s="69">
        <v>2172.59</v>
      </c>
      <c r="C328" s="69">
        <v>1979.37</v>
      </c>
      <c r="D328" s="69">
        <v>3000</v>
      </c>
      <c r="E328" s="69">
        <v>3000</v>
      </c>
      <c r="F328" s="18">
        <v>2500</v>
      </c>
      <c r="G328" s="21">
        <v>2700</v>
      </c>
      <c r="I328" s="43" t="s">
        <v>559</v>
      </c>
    </row>
    <row r="329" spans="1:11" ht="15.6" x14ac:dyDescent="0.25">
      <c r="A329" s="69" t="s">
        <v>54</v>
      </c>
      <c r="B329" s="69">
        <v>0</v>
      </c>
      <c r="C329" s="69">
        <v>205.62</v>
      </c>
      <c r="D329" s="69">
        <v>0</v>
      </c>
      <c r="E329" s="69">
        <v>0</v>
      </c>
      <c r="F329" s="18">
        <v>5000</v>
      </c>
      <c r="G329" s="21">
        <v>15000</v>
      </c>
      <c r="I329" s="43" t="s">
        <v>560</v>
      </c>
    </row>
    <row r="330" spans="1:11" ht="15.6" x14ac:dyDescent="0.25">
      <c r="A330" s="69" t="s">
        <v>89</v>
      </c>
      <c r="B330" s="69">
        <v>1105.22</v>
      </c>
      <c r="C330" s="69">
        <v>2307.92</v>
      </c>
      <c r="D330" s="69">
        <v>3500</v>
      </c>
      <c r="E330" s="69">
        <v>3500</v>
      </c>
      <c r="F330" s="18">
        <v>3000</v>
      </c>
      <c r="G330" s="21">
        <v>3200</v>
      </c>
      <c r="I330" s="43" t="s">
        <v>561</v>
      </c>
    </row>
    <row r="331" spans="1:11" ht="15.6" x14ac:dyDescent="0.25">
      <c r="A331" s="69" t="s">
        <v>59</v>
      </c>
      <c r="B331" s="69">
        <v>398.65</v>
      </c>
      <c r="C331" s="69">
        <v>137.31</v>
      </c>
      <c r="D331" s="69">
        <v>1500</v>
      </c>
      <c r="E331" s="69">
        <v>1500</v>
      </c>
      <c r="F331" s="18">
        <v>250</v>
      </c>
      <c r="G331" s="21">
        <v>1545</v>
      </c>
      <c r="I331" s="43" t="s">
        <v>562</v>
      </c>
    </row>
    <row r="332" spans="1:11" ht="15.6" x14ac:dyDescent="0.25">
      <c r="A332" s="69" t="s">
        <v>90</v>
      </c>
      <c r="B332" s="69">
        <v>11312</v>
      </c>
      <c r="C332" s="69">
        <v>11965</v>
      </c>
      <c r="D332" s="69">
        <v>12799</v>
      </c>
      <c r="E332" s="69">
        <v>12799</v>
      </c>
      <c r="F332" s="18">
        <v>12799</v>
      </c>
      <c r="G332" s="21">
        <v>13182.970000000001</v>
      </c>
      <c r="I332" s="43" t="s">
        <v>563</v>
      </c>
    </row>
    <row r="333" spans="1:11" ht="15.6" x14ac:dyDescent="0.25">
      <c r="A333" s="69" t="s">
        <v>91</v>
      </c>
      <c r="B333" s="69">
        <v>32574.77</v>
      </c>
      <c r="C333" s="69">
        <v>35486</v>
      </c>
      <c r="D333" s="69">
        <v>25000</v>
      </c>
      <c r="E333" s="69">
        <v>25000</v>
      </c>
      <c r="F333" s="18">
        <v>37500</v>
      </c>
      <c r="G333" s="21">
        <v>34000</v>
      </c>
      <c r="I333" s="43" t="s">
        <v>564</v>
      </c>
    </row>
    <row r="334" spans="1:11" ht="15.6" x14ac:dyDescent="0.25">
      <c r="A334" s="69" t="s">
        <v>144</v>
      </c>
      <c r="B334" s="69">
        <v>36835.39</v>
      </c>
      <c r="C334" s="69">
        <v>31129</v>
      </c>
      <c r="D334" s="69">
        <v>50000</v>
      </c>
      <c r="E334" s="69">
        <v>50000</v>
      </c>
      <c r="F334" s="18">
        <v>38000</v>
      </c>
      <c r="G334" s="21">
        <v>48000</v>
      </c>
      <c r="I334" s="43" t="s">
        <v>565</v>
      </c>
    </row>
    <row r="335" spans="1:11" ht="15.6" x14ac:dyDescent="0.25">
      <c r="A335" s="69" t="s">
        <v>92</v>
      </c>
      <c r="B335" s="69">
        <v>2973.58</v>
      </c>
      <c r="C335" s="69">
        <v>7248</v>
      </c>
      <c r="D335" s="69">
        <v>6000</v>
      </c>
      <c r="E335" s="69">
        <v>6000</v>
      </c>
      <c r="F335" s="18">
        <v>7800</v>
      </c>
      <c r="G335" s="21">
        <v>15000</v>
      </c>
      <c r="I335" s="43" t="s">
        <v>566</v>
      </c>
    </row>
    <row r="336" spans="1:11" ht="15.6" x14ac:dyDescent="0.25">
      <c r="A336" s="69" t="s">
        <v>117</v>
      </c>
      <c r="B336" s="69">
        <v>3783.64</v>
      </c>
      <c r="C336" s="69">
        <v>1228</v>
      </c>
      <c r="D336" s="69">
        <v>5000</v>
      </c>
      <c r="E336" s="69">
        <v>5000</v>
      </c>
      <c r="F336" s="18">
        <v>3000</v>
      </c>
      <c r="G336" s="21">
        <v>5150</v>
      </c>
      <c r="I336" s="43" t="s">
        <v>567</v>
      </c>
    </row>
    <row r="337" spans="1:12" ht="15.6" x14ac:dyDescent="0.25">
      <c r="A337" s="69" t="s">
        <v>72</v>
      </c>
      <c r="B337" s="69">
        <v>38288.620000000003</v>
      </c>
      <c r="C337" s="69">
        <v>27152</v>
      </c>
      <c r="D337" s="69">
        <v>22000</v>
      </c>
      <c r="E337" s="69">
        <v>22000</v>
      </c>
      <c r="F337" s="18">
        <v>28000</v>
      </c>
      <c r="G337" s="21">
        <v>30000</v>
      </c>
      <c r="I337" s="43" t="s">
        <v>568</v>
      </c>
    </row>
    <row r="338" spans="1:12" ht="15.6" x14ac:dyDescent="0.25">
      <c r="A338" s="69" t="s">
        <v>118</v>
      </c>
      <c r="B338" s="69">
        <v>13040.73</v>
      </c>
      <c r="C338" s="69">
        <v>20507.12</v>
      </c>
      <c r="D338" s="69">
        <v>19000</v>
      </c>
      <c r="E338" s="69">
        <v>19000</v>
      </c>
      <c r="F338" s="18">
        <v>24500</v>
      </c>
      <c r="G338" s="21">
        <v>26000</v>
      </c>
      <c r="I338" s="43" t="s">
        <v>569</v>
      </c>
    </row>
    <row r="339" spans="1:12" ht="15.6" x14ac:dyDescent="0.25">
      <c r="A339" s="69" t="s">
        <v>145</v>
      </c>
      <c r="B339" s="69">
        <v>185</v>
      </c>
      <c r="C339" s="69">
        <v>0</v>
      </c>
      <c r="D339" s="69">
        <v>0</v>
      </c>
      <c r="E339" s="69">
        <v>0</v>
      </c>
      <c r="F339" s="18">
        <v>10000</v>
      </c>
      <c r="G339" s="21">
        <v>25000</v>
      </c>
      <c r="I339" s="43" t="s">
        <v>570</v>
      </c>
    </row>
    <row r="340" spans="1:12" ht="15.6" x14ac:dyDescent="0.25">
      <c r="A340" s="69" t="s">
        <v>146</v>
      </c>
      <c r="B340" s="69">
        <v>3835.84</v>
      </c>
      <c r="C340" s="69">
        <v>5672.14</v>
      </c>
      <c r="D340" s="69">
        <v>10000</v>
      </c>
      <c r="E340" s="69">
        <v>10000</v>
      </c>
      <c r="F340" s="18">
        <v>6500</v>
      </c>
      <c r="G340" s="21">
        <v>10300</v>
      </c>
      <c r="I340" s="43" t="s">
        <v>571</v>
      </c>
    </row>
    <row r="341" spans="1:12" ht="15.6" x14ac:dyDescent="0.25">
      <c r="A341" s="69" t="s">
        <v>86</v>
      </c>
      <c r="B341" s="69">
        <v>1415.03</v>
      </c>
      <c r="C341" s="69">
        <v>2078.12</v>
      </c>
      <c r="D341" s="69">
        <v>3500</v>
      </c>
      <c r="E341" s="69">
        <v>3500</v>
      </c>
      <c r="F341" s="18">
        <v>2100</v>
      </c>
      <c r="G341" s="21">
        <v>3605</v>
      </c>
      <c r="I341" s="43" t="s">
        <v>572</v>
      </c>
    </row>
    <row r="342" spans="1:12" ht="15.6" x14ac:dyDescent="0.25">
      <c r="A342" s="69" t="s">
        <v>62</v>
      </c>
      <c r="B342" s="69">
        <v>0</v>
      </c>
      <c r="C342" s="69">
        <v>238.32</v>
      </c>
      <c r="D342" s="69">
        <v>0</v>
      </c>
      <c r="E342" s="69">
        <v>0</v>
      </c>
      <c r="F342" s="18">
        <v>1000</v>
      </c>
      <c r="G342" s="21">
        <v>3000</v>
      </c>
      <c r="I342" s="43" t="s">
        <v>573</v>
      </c>
    </row>
    <row r="343" spans="1:12" ht="15.6" x14ac:dyDescent="0.25">
      <c r="A343" s="69" t="s">
        <v>147</v>
      </c>
      <c r="B343" s="69">
        <v>4059.52</v>
      </c>
      <c r="C343" s="69">
        <v>0</v>
      </c>
      <c r="D343" s="69">
        <v>3603</v>
      </c>
      <c r="E343" s="69">
        <v>3603</v>
      </c>
      <c r="F343" s="18">
        <v>3603</v>
      </c>
      <c r="G343" s="21">
        <v>3711.09</v>
      </c>
      <c r="I343" s="43" t="s">
        <v>574</v>
      </c>
    </row>
    <row r="344" spans="1:12" ht="15.6" x14ac:dyDescent="0.25">
      <c r="A344" s="69" t="s">
        <v>77</v>
      </c>
      <c r="B344" s="69">
        <v>6000</v>
      </c>
      <c r="C344" s="69">
        <v>0</v>
      </c>
      <c r="D344" s="69">
        <v>9600</v>
      </c>
      <c r="E344" s="69">
        <v>9600</v>
      </c>
      <c r="F344" s="18">
        <v>9600</v>
      </c>
      <c r="G344" s="21">
        <v>9888</v>
      </c>
      <c r="I344" s="43" t="s">
        <v>575</v>
      </c>
    </row>
    <row r="345" spans="1:12" s="23" customFormat="1" ht="15.6" x14ac:dyDescent="0.25">
      <c r="A345" s="69" t="s">
        <v>104</v>
      </c>
      <c r="B345" s="69">
        <v>67000</v>
      </c>
      <c r="C345" s="69">
        <v>8000</v>
      </c>
      <c r="D345" s="69">
        <v>67000</v>
      </c>
      <c r="E345" s="69">
        <v>67000</v>
      </c>
      <c r="F345" s="18">
        <v>25000</v>
      </c>
      <c r="G345" s="21">
        <v>25000</v>
      </c>
      <c r="H345" s="15"/>
      <c r="I345" s="43" t="s">
        <v>576</v>
      </c>
      <c r="J345" s="27"/>
      <c r="K345" s="47"/>
      <c r="L345" s="27"/>
    </row>
    <row r="346" spans="1:12" s="28" customFormat="1" ht="15.6" x14ac:dyDescent="0.25">
      <c r="A346" s="69" t="s">
        <v>95</v>
      </c>
      <c r="B346" s="72">
        <v>20511.04</v>
      </c>
      <c r="C346" s="72">
        <v>14370</v>
      </c>
      <c r="D346" s="72">
        <v>15400</v>
      </c>
      <c r="E346" s="72">
        <v>15400</v>
      </c>
      <c r="F346" s="19">
        <v>0</v>
      </c>
      <c r="G346" s="21">
        <v>52500</v>
      </c>
      <c r="H346" s="15"/>
      <c r="I346" s="43" t="s">
        <v>577</v>
      </c>
      <c r="J346" s="12"/>
      <c r="K346" s="48"/>
      <c r="L346" s="12"/>
    </row>
    <row r="347" spans="1:12" s="32" customFormat="1" ht="18" x14ac:dyDescent="0.25">
      <c r="A347" s="69" t="s">
        <v>148</v>
      </c>
      <c r="B347" s="69">
        <v>345292.32</v>
      </c>
      <c r="C347" s="69">
        <v>273166</v>
      </c>
      <c r="D347" s="69">
        <v>359455</v>
      </c>
      <c r="E347" s="69">
        <v>359455</v>
      </c>
      <c r="F347" s="18">
        <f>SUM(F322:F346)</f>
        <v>347552</v>
      </c>
      <c r="G347" s="21">
        <f>SUM(G322:G346)</f>
        <v>449540.36000000004</v>
      </c>
      <c r="H347" s="15"/>
      <c r="I347" s="43" t="s">
        <v>578</v>
      </c>
      <c r="J347" s="36"/>
      <c r="K347" s="49"/>
      <c r="L347" s="36"/>
    </row>
    <row r="348" spans="1:12" ht="15.6" x14ac:dyDescent="0.25">
      <c r="A348" s="69"/>
      <c r="B348" s="69"/>
      <c r="C348" s="69"/>
      <c r="D348" s="69"/>
      <c r="E348" s="69"/>
      <c r="I348" s="42"/>
    </row>
    <row r="349" spans="1:12" ht="12.75" customHeight="1" x14ac:dyDescent="0.25">
      <c r="A349" s="69" t="s">
        <v>149</v>
      </c>
      <c r="B349" s="70"/>
      <c r="C349" s="70"/>
      <c r="D349" s="70"/>
      <c r="E349" s="70"/>
      <c r="I349" s="42"/>
    </row>
    <row r="350" spans="1:12" ht="12.75" customHeight="1" x14ac:dyDescent="0.25">
      <c r="A350" s="70"/>
      <c r="B350" s="70"/>
      <c r="C350" s="70"/>
      <c r="D350" s="70"/>
      <c r="E350" s="70"/>
      <c r="F350" s="70"/>
      <c r="G350" s="70"/>
      <c r="H350"/>
      <c r="I350"/>
    </row>
    <row r="351" spans="1:12" ht="12.75" customHeight="1" x14ac:dyDescent="0.25">
      <c r="A351" s="69" t="s">
        <v>114</v>
      </c>
      <c r="B351" s="69">
        <v>0</v>
      </c>
      <c r="C351" s="69">
        <v>98</v>
      </c>
      <c r="D351" s="69">
        <v>9500</v>
      </c>
      <c r="E351" s="69">
        <v>9500</v>
      </c>
      <c r="F351" s="18">
        <v>100</v>
      </c>
      <c r="G351" s="21">
        <v>9500</v>
      </c>
      <c r="I351" s="43" t="s">
        <v>579</v>
      </c>
    </row>
    <row r="352" spans="1:12" ht="12.75" customHeight="1" x14ac:dyDescent="0.25">
      <c r="A352" s="69" t="s">
        <v>51</v>
      </c>
      <c r="B352" s="69">
        <v>0</v>
      </c>
      <c r="C352" s="69">
        <v>0</v>
      </c>
      <c r="D352" s="69">
        <v>1000</v>
      </c>
      <c r="E352" s="69">
        <v>1000</v>
      </c>
      <c r="F352" s="18">
        <v>20</v>
      </c>
      <c r="G352" s="21">
        <v>1000</v>
      </c>
      <c r="I352" s="43" t="s">
        <v>580</v>
      </c>
    </row>
    <row r="353" spans="1:10" ht="12.75" customHeight="1" x14ac:dyDescent="0.25">
      <c r="A353" s="69" t="s">
        <v>70</v>
      </c>
      <c r="B353" s="69">
        <v>487.25</v>
      </c>
      <c r="C353" s="69">
        <v>0</v>
      </c>
      <c r="D353" s="69">
        <v>600</v>
      </c>
      <c r="E353" s="69">
        <v>600</v>
      </c>
      <c r="F353" s="18">
        <v>600</v>
      </c>
      <c r="G353" s="21">
        <v>600</v>
      </c>
      <c r="I353" s="43" t="s">
        <v>581</v>
      </c>
    </row>
    <row r="354" spans="1:10" ht="12.75" customHeight="1" x14ac:dyDescent="0.25">
      <c r="A354" s="69" t="s">
        <v>54</v>
      </c>
      <c r="B354" s="69">
        <v>3008.78</v>
      </c>
      <c r="C354" s="91">
        <v>7061</v>
      </c>
      <c r="D354" s="69">
        <v>3064</v>
      </c>
      <c r="E354" s="69">
        <v>3064</v>
      </c>
      <c r="F354" s="18">
        <v>75000</v>
      </c>
      <c r="G354" s="21">
        <v>60000</v>
      </c>
      <c r="I354" s="43" t="s">
        <v>582</v>
      </c>
      <c r="J354" s="11" t="s">
        <v>686</v>
      </c>
    </row>
    <row r="355" spans="1:10" ht="12.75" customHeight="1" x14ac:dyDescent="0.25">
      <c r="A355" s="69" t="s">
        <v>59</v>
      </c>
      <c r="B355" s="69">
        <v>0</v>
      </c>
      <c r="C355" s="69">
        <v>0</v>
      </c>
      <c r="D355" s="69">
        <v>400</v>
      </c>
      <c r="E355" s="69">
        <v>400</v>
      </c>
      <c r="F355" s="18">
        <v>500</v>
      </c>
      <c r="G355" s="21">
        <v>500</v>
      </c>
      <c r="I355" s="43" t="s">
        <v>583</v>
      </c>
    </row>
    <row r="356" spans="1:10" ht="12.75" customHeight="1" x14ac:dyDescent="0.25">
      <c r="A356" s="69" t="s">
        <v>62</v>
      </c>
      <c r="B356" s="72">
        <v>118.32</v>
      </c>
      <c r="C356" s="72">
        <v>110</v>
      </c>
      <c r="D356" s="72">
        <v>600</v>
      </c>
      <c r="E356" s="72">
        <v>600</v>
      </c>
      <c r="F356" s="19">
        <v>500</v>
      </c>
      <c r="G356" s="22">
        <v>5000</v>
      </c>
      <c r="H356" s="16"/>
      <c r="I356" s="43" t="s">
        <v>584</v>
      </c>
    </row>
    <row r="357" spans="1:10" ht="12.75" customHeight="1" x14ac:dyDescent="0.25">
      <c r="A357" s="69" t="s">
        <v>150</v>
      </c>
      <c r="B357" s="69">
        <v>3614.35</v>
      </c>
      <c r="C357" s="69">
        <v>7269</v>
      </c>
      <c r="D357" s="69">
        <v>15164</v>
      </c>
      <c r="E357" s="69">
        <v>15164</v>
      </c>
      <c r="F357" s="18">
        <f>SUM(F351:F356)</f>
        <v>76720</v>
      </c>
      <c r="G357" s="21">
        <f>SUM(G351:G356)</f>
        <v>76600</v>
      </c>
      <c r="I357" s="43" t="s">
        <v>585</v>
      </c>
    </row>
    <row r="358" spans="1:10" ht="12.75" customHeight="1" x14ac:dyDescent="0.25">
      <c r="A358" s="69"/>
      <c r="B358" s="69"/>
      <c r="C358" s="69"/>
      <c r="D358" s="69"/>
      <c r="E358" s="69"/>
      <c r="I358" s="42"/>
    </row>
    <row r="359" spans="1:10" ht="12.75" customHeight="1" x14ac:dyDescent="0.25">
      <c r="A359" s="69" t="s">
        <v>151</v>
      </c>
      <c r="B359" s="70"/>
      <c r="C359" s="70"/>
      <c r="D359" s="70"/>
      <c r="E359" s="70"/>
      <c r="I359" s="42"/>
    </row>
    <row r="360" spans="1:10" ht="12.75" customHeight="1" x14ac:dyDescent="0.25">
      <c r="A360" s="70"/>
      <c r="B360" s="70"/>
      <c r="C360" s="70"/>
      <c r="D360" s="70"/>
      <c r="E360" s="70"/>
      <c r="F360" s="70"/>
      <c r="G360" s="70"/>
      <c r="H360"/>
      <c r="I360"/>
    </row>
    <row r="361" spans="1:10" ht="12.75" customHeight="1" x14ac:dyDescent="0.25">
      <c r="A361" s="69" t="s">
        <v>152</v>
      </c>
      <c r="B361" s="69">
        <v>11.81</v>
      </c>
      <c r="C361" s="69">
        <v>462</v>
      </c>
      <c r="D361" s="69">
        <v>1000</v>
      </c>
      <c r="E361" s="69">
        <v>1000</v>
      </c>
      <c r="F361" s="18">
        <v>500</v>
      </c>
      <c r="G361" s="21">
        <v>1000</v>
      </c>
      <c r="I361" s="43" t="s">
        <v>586</v>
      </c>
    </row>
    <row r="362" spans="1:10" ht="12.75" customHeight="1" x14ac:dyDescent="0.25">
      <c r="A362" s="69" t="s">
        <v>153</v>
      </c>
      <c r="B362" s="69">
        <v>978.09</v>
      </c>
      <c r="C362" s="69">
        <v>0</v>
      </c>
      <c r="D362" s="69">
        <v>6000</v>
      </c>
      <c r="E362" s="69">
        <v>6000</v>
      </c>
      <c r="F362" s="18">
        <v>6000</v>
      </c>
      <c r="G362" s="21">
        <v>6000</v>
      </c>
      <c r="I362" s="43" t="s">
        <v>587</v>
      </c>
    </row>
    <row r="363" spans="1:10" ht="12.75" customHeight="1" x14ac:dyDescent="0.25">
      <c r="A363" s="69" t="s">
        <v>154</v>
      </c>
      <c r="B363" s="72">
        <v>10310.459999999999</v>
      </c>
      <c r="C363" s="74">
        <v>6532</v>
      </c>
      <c r="D363" s="72">
        <v>8500</v>
      </c>
      <c r="E363" s="72">
        <v>8500</v>
      </c>
      <c r="F363" s="19">
        <v>8500</v>
      </c>
      <c r="G363" s="22">
        <v>8500</v>
      </c>
      <c r="H363" s="16"/>
      <c r="I363" s="52" t="s">
        <v>715</v>
      </c>
    </row>
    <row r="364" spans="1:10" ht="12.75" customHeight="1" x14ac:dyDescent="0.25">
      <c r="A364" s="69" t="s">
        <v>155</v>
      </c>
      <c r="B364" s="69">
        <v>11300.36</v>
      </c>
      <c r="C364" s="69">
        <v>6993</v>
      </c>
      <c r="D364" s="69">
        <v>15500</v>
      </c>
      <c r="E364" s="69">
        <v>15500</v>
      </c>
      <c r="F364" s="18">
        <f>SUM(F361:F363)</f>
        <v>15000</v>
      </c>
      <c r="G364" s="21">
        <f>SUM(G361:G363)</f>
        <v>15500</v>
      </c>
      <c r="I364" s="43" t="s">
        <v>588</v>
      </c>
    </row>
    <row r="365" spans="1:10" ht="12.75" customHeight="1" x14ac:dyDescent="0.25">
      <c r="A365" s="69"/>
      <c r="B365" s="69"/>
      <c r="C365" s="69"/>
      <c r="D365" s="69"/>
      <c r="E365" s="69"/>
    </row>
    <row r="366" spans="1:10" ht="16.2" thickBot="1" x14ac:dyDescent="0.3">
      <c r="A366" s="29" t="s">
        <v>48</v>
      </c>
      <c r="B366" s="24">
        <v>2310836.69</v>
      </c>
      <c r="C366" s="24">
        <v>2169880</v>
      </c>
      <c r="D366" s="24">
        <v>2479768</v>
      </c>
      <c r="E366" s="24">
        <v>2479768</v>
      </c>
      <c r="F366" s="24">
        <f>F364+F357+F347+F318+F300+F271+F264+F224+F199+F194+F185+F177+F166+F156+F141+F128+F113+F105+F90+F72</f>
        <v>2942754</v>
      </c>
      <c r="G366" s="25">
        <f>G364+G357+G347+G318+G300+G271+G264+G224+G199+G194+G185+G177+G166+G156+G141+G128+G113+G105+G90+G72</f>
        <v>3794668.3600000003</v>
      </c>
      <c r="H366" s="26"/>
      <c r="I366" s="27"/>
    </row>
    <row r="367" spans="1:10" ht="12.75" customHeight="1" thickTop="1" x14ac:dyDescent="0.25">
      <c r="A367" s="75"/>
      <c r="B367" s="75"/>
      <c r="C367" s="75"/>
      <c r="D367" s="75"/>
      <c r="E367" s="75"/>
      <c r="F367" s="29"/>
      <c r="G367" s="30"/>
      <c r="H367" s="31"/>
      <c r="I367" s="12"/>
    </row>
    <row r="368" spans="1:10" ht="18.600000000000001" thickBot="1" x14ac:dyDescent="0.3">
      <c r="A368" s="76" t="s">
        <v>156</v>
      </c>
      <c r="B368" s="33">
        <v>109961.46</v>
      </c>
      <c r="C368" s="33">
        <v>579036</v>
      </c>
      <c r="D368" s="33">
        <v>18037</v>
      </c>
      <c r="E368" s="33">
        <v>18037</v>
      </c>
      <c r="F368" s="33">
        <f>F53-F366</f>
        <v>239929</v>
      </c>
      <c r="G368" s="34">
        <f>G53-G366</f>
        <v>214619.28999999911</v>
      </c>
      <c r="H368" s="35"/>
      <c r="I368" s="36"/>
    </row>
    <row r="369" spans="1:7" ht="12.75" customHeight="1" thickTop="1" x14ac:dyDescent="0.25">
      <c r="A369" s="69"/>
      <c r="B369" s="69"/>
      <c r="C369" s="69"/>
      <c r="D369" s="69"/>
      <c r="E369" s="69"/>
    </row>
    <row r="370" spans="1:7" ht="12.75" customHeight="1" x14ac:dyDescent="0.25">
      <c r="A370" s="70"/>
      <c r="B370" s="70"/>
      <c r="C370" s="70"/>
      <c r="D370" s="70"/>
      <c r="E370" s="70"/>
    </row>
    <row r="371" spans="1:7" ht="38.4" customHeight="1" x14ac:dyDescent="0.25">
      <c r="A371" s="77" t="s">
        <v>697</v>
      </c>
      <c r="B371" s="61" t="s">
        <v>698</v>
      </c>
      <c r="C371" s="61" t="s">
        <v>699</v>
      </c>
      <c r="D371" s="61" t="s">
        <v>700</v>
      </c>
      <c r="E371" s="61" t="s">
        <v>701</v>
      </c>
      <c r="F371" s="61" t="s">
        <v>702</v>
      </c>
      <c r="G371" s="61" t="s">
        <v>714</v>
      </c>
    </row>
    <row r="372" spans="1:7" ht="12.75" customHeight="1" x14ac:dyDescent="0.25">
      <c r="A372" s="62"/>
      <c r="B372" s="62">
        <v>185945</v>
      </c>
      <c r="C372" s="78" t="s">
        <v>704</v>
      </c>
      <c r="D372" s="78" t="s">
        <v>704</v>
      </c>
      <c r="E372" s="62">
        <v>46703</v>
      </c>
      <c r="F372" s="62">
        <v>1792198</v>
      </c>
      <c r="G372" s="63">
        <f>B372+E372+F372+F368</f>
        <v>2264775</v>
      </c>
    </row>
    <row r="373" spans="1:7" ht="12.75" customHeight="1" x14ac:dyDescent="0.25">
      <c r="A373" s="62"/>
      <c r="B373" s="62"/>
      <c r="C373" s="62"/>
      <c r="D373" s="62"/>
      <c r="E373" s="62"/>
      <c r="F373" s="62"/>
      <c r="G373" s="64"/>
    </row>
    <row r="374" spans="1:7" ht="48" customHeight="1" x14ac:dyDescent="0.25">
      <c r="A374" s="77" t="s">
        <v>697</v>
      </c>
      <c r="B374" s="61" t="s">
        <v>705</v>
      </c>
      <c r="C374" s="61" t="s">
        <v>706</v>
      </c>
      <c r="D374" s="61" t="s">
        <v>707</v>
      </c>
      <c r="E374" s="62"/>
      <c r="F374" s="62"/>
      <c r="G374" s="64"/>
    </row>
    <row r="375" spans="1:7" ht="12.75" customHeight="1" x14ac:dyDescent="0.25">
      <c r="A375" s="79"/>
      <c r="B375" s="62">
        <f>F368</f>
        <v>239929</v>
      </c>
      <c r="C375" s="62">
        <f>G372+G368</f>
        <v>2479394.2899999991</v>
      </c>
      <c r="D375" s="62">
        <f>F372+F368+G368</f>
        <v>2246746.2899999991</v>
      </c>
      <c r="E375" s="79"/>
      <c r="F375" s="65"/>
      <c r="G375" s="66"/>
    </row>
  </sheetData>
  <pageMargins left="0" right="0" top="0" bottom="0" header="0" footer="0"/>
  <pageSetup paperSize="3" scale="84" fitToHeight="0" orientation="landscape" horizontalDpi="1200" verticalDpi="1200" r:id="rId1"/>
  <headerFooter alignWithMargins="0"/>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6"/>
  <sheetViews>
    <sheetView zoomScale="110" zoomScaleNormal="110" workbookViewId="0">
      <pane ySplit="1" topLeftCell="A99" activePane="bottomLeft" state="frozen"/>
      <selection activeCell="H47" sqref="H47"/>
      <selection pane="bottomLeft" activeCell="F117" sqref="F117"/>
    </sheetView>
  </sheetViews>
  <sheetFormatPr defaultRowHeight="15.6" x14ac:dyDescent="0.25"/>
  <cols>
    <col min="1" max="1" width="49.5546875" bestFit="1" customWidth="1"/>
    <col min="2" max="5" width="18.88671875" customWidth="1"/>
    <col min="6" max="6" width="18.88671875" style="38" customWidth="1"/>
    <col min="7" max="7" width="18.88671875" style="40" customWidth="1"/>
    <col min="8" max="8" width="18.88671875" customWidth="1"/>
  </cols>
  <sheetData>
    <row r="1" spans="1:9" ht="46.8" x14ac:dyDescent="0.25">
      <c r="A1" s="4" t="s">
        <v>249</v>
      </c>
      <c r="B1" s="3" t="s">
        <v>293</v>
      </c>
      <c r="C1" s="3" t="s">
        <v>294</v>
      </c>
      <c r="D1" s="3" t="s">
        <v>295</v>
      </c>
      <c r="E1" s="3" t="s">
        <v>301</v>
      </c>
      <c r="F1" s="37" t="s">
        <v>302</v>
      </c>
      <c r="G1" s="39" t="s">
        <v>300</v>
      </c>
      <c r="H1" s="3"/>
    </row>
    <row r="2" spans="1:9" x14ac:dyDescent="0.25">
      <c r="A2" s="1" t="s">
        <v>1</v>
      </c>
    </row>
    <row r="3" spans="1:9" x14ac:dyDescent="0.25">
      <c r="A3" s="1" t="s">
        <v>2</v>
      </c>
    </row>
    <row r="4" spans="1:9" x14ac:dyDescent="0.25">
      <c r="A4" s="1" t="s">
        <v>695</v>
      </c>
      <c r="B4" s="87">
        <v>0</v>
      </c>
      <c r="C4" s="87">
        <v>146.66</v>
      </c>
      <c r="D4" s="87">
        <v>0</v>
      </c>
      <c r="E4" s="87">
        <v>0</v>
      </c>
      <c r="F4" s="82">
        <v>250</v>
      </c>
      <c r="G4" s="83"/>
    </row>
    <row r="5" spans="1:9" x14ac:dyDescent="0.25">
      <c r="A5" s="1" t="s">
        <v>250</v>
      </c>
      <c r="B5" s="81">
        <v>529981.34</v>
      </c>
      <c r="C5" s="81">
        <v>606766.31000000006</v>
      </c>
      <c r="D5" s="81">
        <v>517298</v>
      </c>
      <c r="E5" s="81">
        <v>517298</v>
      </c>
      <c r="F5" s="82">
        <v>666500</v>
      </c>
      <c r="G5" s="83">
        <f>517298*1.08</f>
        <v>558681.84000000008</v>
      </c>
      <c r="H5" s="2"/>
    </row>
    <row r="6" spans="1:9" x14ac:dyDescent="0.25">
      <c r="A6" s="1" t="s">
        <v>251</v>
      </c>
      <c r="B6" s="81">
        <v>755897.98</v>
      </c>
      <c r="C6" s="81">
        <v>864579.22</v>
      </c>
      <c r="D6" s="81">
        <v>811836</v>
      </c>
      <c r="E6" s="81">
        <v>811836</v>
      </c>
      <c r="F6" s="82">
        <v>909000</v>
      </c>
      <c r="G6" s="83">
        <f>811836*1.08</f>
        <v>876782.88</v>
      </c>
      <c r="H6" s="2"/>
    </row>
    <row r="7" spans="1:9" x14ac:dyDescent="0.25">
      <c r="A7" s="1" t="s">
        <v>252</v>
      </c>
      <c r="B7" s="81">
        <v>11217.42</v>
      </c>
      <c r="C7" s="81">
        <v>12196.74</v>
      </c>
      <c r="D7" s="81">
        <v>11193</v>
      </c>
      <c r="E7" s="81">
        <v>11193</v>
      </c>
      <c r="F7" s="82">
        <v>14000</v>
      </c>
      <c r="G7" s="83">
        <v>11193</v>
      </c>
      <c r="H7" s="2"/>
    </row>
    <row r="8" spans="1:9" x14ac:dyDescent="0.25">
      <c r="A8" s="1" t="s">
        <v>253</v>
      </c>
      <c r="B8" s="81">
        <v>4389.93</v>
      </c>
      <c r="C8" s="81">
        <v>0</v>
      </c>
      <c r="D8" s="81">
        <v>0</v>
      </c>
      <c r="E8" s="81">
        <v>0</v>
      </c>
      <c r="F8" s="82">
        <v>0</v>
      </c>
      <c r="G8" s="83">
        <v>0</v>
      </c>
      <c r="H8" s="2"/>
    </row>
    <row r="9" spans="1:9" x14ac:dyDescent="0.25">
      <c r="A9" s="1" t="s">
        <v>254</v>
      </c>
      <c r="B9" s="81">
        <v>30005.98</v>
      </c>
      <c r="C9" s="81">
        <v>0</v>
      </c>
      <c r="D9" s="81">
        <v>42000</v>
      </c>
      <c r="E9" s="81">
        <v>42000</v>
      </c>
      <c r="F9" s="82">
        <v>0</v>
      </c>
      <c r="G9" s="83">
        <v>42000</v>
      </c>
      <c r="H9" s="2"/>
    </row>
    <row r="10" spans="1:9" x14ac:dyDescent="0.25">
      <c r="A10" s="1" t="s">
        <v>255</v>
      </c>
      <c r="B10" s="81">
        <v>424314.72</v>
      </c>
      <c r="C10" s="81">
        <v>233070.43</v>
      </c>
      <c r="D10" s="81">
        <v>180000</v>
      </c>
      <c r="E10" s="81">
        <v>180000</v>
      </c>
      <c r="F10" s="82">
        <v>240000</v>
      </c>
      <c r="G10" s="83">
        <v>240000</v>
      </c>
      <c r="H10" s="2"/>
    </row>
    <row r="11" spans="1:9" x14ac:dyDescent="0.25">
      <c r="A11" s="1" t="s">
        <v>256</v>
      </c>
      <c r="B11" s="81">
        <v>801630.16</v>
      </c>
      <c r="C11" s="81">
        <v>945156.58</v>
      </c>
      <c r="D11" s="81">
        <v>898175</v>
      </c>
      <c r="E11" s="81">
        <v>898175</v>
      </c>
      <c r="F11" s="82">
        <v>1005000</v>
      </c>
      <c r="G11" s="83">
        <v>898175</v>
      </c>
      <c r="H11" s="2"/>
    </row>
    <row r="12" spans="1:9" x14ac:dyDescent="0.25">
      <c r="A12" s="1" t="s">
        <v>38</v>
      </c>
      <c r="B12" s="81">
        <v>39570.19</v>
      </c>
      <c r="C12" s="81">
        <v>14.31</v>
      </c>
      <c r="D12" s="81">
        <v>30000</v>
      </c>
      <c r="E12" s="81">
        <v>30000</v>
      </c>
      <c r="F12" s="82">
        <v>30000</v>
      </c>
      <c r="G12" s="83">
        <v>30000</v>
      </c>
      <c r="H12" s="2"/>
    </row>
    <row r="13" spans="1:9" x14ac:dyDescent="0.25">
      <c r="A13" s="1" t="s">
        <v>257</v>
      </c>
      <c r="B13" s="81">
        <v>3996</v>
      </c>
      <c r="C13" s="81">
        <v>0</v>
      </c>
      <c r="D13" s="81">
        <v>3996</v>
      </c>
      <c r="E13" s="81">
        <v>3996</v>
      </c>
      <c r="F13" s="82">
        <v>3996</v>
      </c>
      <c r="G13" s="83">
        <v>3996</v>
      </c>
      <c r="H13" s="2"/>
    </row>
    <row r="14" spans="1:9" x14ac:dyDescent="0.25">
      <c r="A14" s="1" t="s">
        <v>258</v>
      </c>
      <c r="B14" s="81">
        <v>25980.44</v>
      </c>
      <c r="C14" s="81">
        <v>22687.81</v>
      </c>
      <c r="D14" s="81">
        <v>33500</v>
      </c>
      <c r="E14" s="81">
        <v>33500</v>
      </c>
      <c r="F14" s="82">
        <v>33500</v>
      </c>
      <c r="G14" s="83">
        <v>33500</v>
      </c>
      <c r="H14" s="2"/>
    </row>
    <row r="15" spans="1:9" x14ac:dyDescent="0.25">
      <c r="A15" s="1" t="s">
        <v>259</v>
      </c>
      <c r="B15" s="81">
        <v>0</v>
      </c>
      <c r="C15" s="96">
        <v>-22.97</v>
      </c>
      <c r="D15" s="81">
        <v>0</v>
      </c>
      <c r="E15" s="81">
        <v>0</v>
      </c>
      <c r="F15" s="82">
        <v>0</v>
      </c>
      <c r="G15" s="83">
        <v>0</v>
      </c>
      <c r="H15" s="94" t="s">
        <v>696</v>
      </c>
      <c r="I15" s="95"/>
    </row>
    <row r="16" spans="1:9" ht="16.2" thickBot="1" x14ac:dyDescent="0.3">
      <c r="A16" s="1" t="s">
        <v>1</v>
      </c>
      <c r="B16" s="84">
        <v>2626984.16</v>
      </c>
      <c r="C16" s="84">
        <v>2684595.09</v>
      </c>
      <c r="D16" s="84">
        <v>2527998</v>
      </c>
      <c r="E16" s="84">
        <v>2527998</v>
      </c>
      <c r="F16" s="85">
        <f>SUM(F5:F15)</f>
        <v>2901996</v>
      </c>
      <c r="G16" s="86">
        <f>SUM(G5:G15)</f>
        <v>2694328.72</v>
      </c>
      <c r="H16" s="5"/>
    </row>
    <row r="17" spans="1:8" ht="16.2" thickTop="1" x14ac:dyDescent="0.25">
      <c r="A17" s="1"/>
      <c r="B17" s="81"/>
      <c r="C17" s="81"/>
      <c r="D17" s="81"/>
      <c r="E17" s="81"/>
      <c r="F17" s="82"/>
      <c r="G17" s="83"/>
      <c r="H17" s="2"/>
    </row>
    <row r="18" spans="1:8" x14ac:dyDescent="0.25">
      <c r="A18" s="1" t="s">
        <v>48</v>
      </c>
      <c r="B18" s="87"/>
      <c r="C18" s="87"/>
      <c r="D18" s="87"/>
      <c r="E18" s="87"/>
      <c r="F18" s="82"/>
      <c r="G18" s="83"/>
    </row>
    <row r="19" spans="1:8" x14ac:dyDescent="0.25">
      <c r="A19" s="1" t="s">
        <v>2</v>
      </c>
      <c r="B19" s="87"/>
      <c r="C19" s="87"/>
      <c r="D19" s="87"/>
      <c r="E19" s="87"/>
      <c r="F19" s="82"/>
      <c r="G19" s="83"/>
    </row>
    <row r="20" spans="1:8" x14ac:dyDescent="0.25">
      <c r="A20" s="1" t="s">
        <v>242</v>
      </c>
      <c r="B20" s="81">
        <v>5799.95</v>
      </c>
      <c r="C20" s="81">
        <v>0</v>
      </c>
      <c r="D20" s="81">
        <v>5800</v>
      </c>
      <c r="E20" s="81">
        <v>5800</v>
      </c>
      <c r="F20" s="82">
        <v>5800</v>
      </c>
      <c r="G20" s="83">
        <v>5800</v>
      </c>
      <c r="H20" s="2"/>
    </row>
    <row r="21" spans="1:8" x14ac:dyDescent="0.25">
      <c r="A21" s="1" t="s">
        <v>260</v>
      </c>
      <c r="B21" s="88">
        <v>0</v>
      </c>
      <c r="C21" s="88">
        <v>19776.21</v>
      </c>
      <c r="D21" s="88">
        <v>11193</v>
      </c>
      <c r="E21" s="88">
        <v>11193</v>
      </c>
      <c r="F21" s="89">
        <v>20500</v>
      </c>
      <c r="G21" s="90">
        <v>18000</v>
      </c>
      <c r="H21" s="6"/>
    </row>
    <row r="22" spans="1:8" x14ac:dyDescent="0.25">
      <c r="A22" s="1" t="s">
        <v>2</v>
      </c>
      <c r="B22" s="81">
        <v>5799.95</v>
      </c>
      <c r="C22" s="81">
        <v>19776.21</v>
      </c>
      <c r="D22" s="81">
        <v>16993</v>
      </c>
      <c r="E22" s="81">
        <v>16993</v>
      </c>
      <c r="F22" s="82">
        <f>SUM(F20:F21)</f>
        <v>26300</v>
      </c>
      <c r="G22" s="83">
        <f>SUM(G20:G21)</f>
        <v>23800</v>
      </c>
      <c r="H22" s="2"/>
    </row>
    <row r="23" spans="1:8" x14ac:dyDescent="0.25">
      <c r="A23" s="1"/>
      <c r="B23" s="81"/>
      <c r="C23" s="81"/>
      <c r="D23" s="81"/>
      <c r="E23" s="81"/>
      <c r="F23" s="82"/>
      <c r="G23" s="83"/>
      <c r="H23" s="2"/>
    </row>
    <row r="24" spans="1:8" x14ac:dyDescent="0.25">
      <c r="A24" s="1" t="s">
        <v>261</v>
      </c>
      <c r="B24" s="87"/>
      <c r="C24" s="87"/>
      <c r="D24" s="87"/>
      <c r="E24" s="87"/>
      <c r="F24" s="82"/>
      <c r="G24" s="83"/>
    </row>
    <row r="25" spans="1:8" x14ac:dyDescent="0.25">
      <c r="A25" s="1" t="s">
        <v>262</v>
      </c>
      <c r="B25" s="81">
        <v>26062.5</v>
      </c>
      <c r="C25" s="81">
        <v>23875</v>
      </c>
      <c r="D25" s="81">
        <v>23875</v>
      </c>
      <c r="E25" s="81">
        <v>23875</v>
      </c>
      <c r="F25" s="82">
        <v>25000</v>
      </c>
      <c r="G25" s="83">
        <v>23875</v>
      </c>
      <c r="H25" s="2"/>
    </row>
    <row r="26" spans="1:8" x14ac:dyDescent="0.25">
      <c r="A26" s="1" t="s">
        <v>263</v>
      </c>
      <c r="B26" s="81">
        <v>28500</v>
      </c>
      <c r="C26" s="81">
        <v>26250</v>
      </c>
      <c r="D26" s="81">
        <v>26250</v>
      </c>
      <c r="E26" s="81">
        <v>26250</v>
      </c>
      <c r="F26" s="82">
        <v>27500</v>
      </c>
      <c r="G26" s="83">
        <v>26250</v>
      </c>
      <c r="H26" s="2"/>
    </row>
    <row r="27" spans="1:8" x14ac:dyDescent="0.25">
      <c r="A27" s="1" t="s">
        <v>264</v>
      </c>
      <c r="B27" s="81">
        <v>5229.09</v>
      </c>
      <c r="C27" s="81">
        <v>0</v>
      </c>
      <c r="D27" s="81">
        <v>5229</v>
      </c>
      <c r="E27" s="81">
        <v>5229</v>
      </c>
      <c r="F27" s="82">
        <v>0</v>
      </c>
      <c r="G27" s="83">
        <v>5229</v>
      </c>
      <c r="H27" s="2"/>
    </row>
    <row r="28" spans="1:8" x14ac:dyDescent="0.25">
      <c r="A28" s="1" t="s">
        <v>147</v>
      </c>
      <c r="B28" s="88">
        <v>0</v>
      </c>
      <c r="C28" s="88">
        <v>0</v>
      </c>
      <c r="D28" s="88">
        <v>319300</v>
      </c>
      <c r="E28" s="88">
        <v>319300</v>
      </c>
      <c r="F28" s="89">
        <v>319300</v>
      </c>
      <c r="G28" s="90">
        <v>319300</v>
      </c>
      <c r="H28" s="6"/>
    </row>
    <row r="29" spans="1:8" x14ac:dyDescent="0.25">
      <c r="A29" s="1" t="s">
        <v>265</v>
      </c>
      <c r="B29" s="81">
        <v>59791.59</v>
      </c>
      <c r="C29" s="81">
        <v>50125</v>
      </c>
      <c r="D29" s="81">
        <v>374654</v>
      </c>
      <c r="E29" s="81">
        <v>374654</v>
      </c>
      <c r="F29" s="82">
        <f>SUM(F25:F28)</f>
        <v>371800</v>
      </c>
      <c r="G29" s="83">
        <f>SUM(G25:G28)</f>
        <v>374654</v>
      </c>
      <c r="H29" s="2"/>
    </row>
    <row r="30" spans="1:8" x14ac:dyDescent="0.25">
      <c r="A30" s="1"/>
      <c r="B30" s="81"/>
      <c r="C30" s="81"/>
      <c r="D30" s="81"/>
      <c r="E30" s="81"/>
      <c r="F30" s="82"/>
      <c r="G30" s="83"/>
      <c r="H30" s="2"/>
    </row>
    <row r="31" spans="1:8" x14ac:dyDescent="0.25">
      <c r="A31" s="1" t="s">
        <v>266</v>
      </c>
      <c r="B31" s="87"/>
      <c r="C31" s="87"/>
      <c r="D31" s="87"/>
      <c r="E31" s="87"/>
      <c r="F31" s="82"/>
      <c r="G31" s="83"/>
    </row>
    <row r="32" spans="1:8" x14ac:dyDescent="0.25">
      <c r="A32" s="1" t="s">
        <v>66</v>
      </c>
      <c r="B32" s="81">
        <v>291016.78999999998</v>
      </c>
      <c r="C32" s="81">
        <v>240670.97</v>
      </c>
      <c r="D32" s="81">
        <v>364111</v>
      </c>
      <c r="E32" s="81">
        <v>364111</v>
      </c>
      <c r="F32" s="82">
        <v>275000</v>
      </c>
      <c r="G32" s="83">
        <v>364111</v>
      </c>
      <c r="H32" s="2"/>
    </row>
    <row r="33" spans="1:8" x14ac:dyDescent="0.25">
      <c r="A33" s="1" t="s">
        <v>113</v>
      </c>
      <c r="B33" s="81">
        <v>16679.53</v>
      </c>
      <c r="C33" s="81">
        <v>11779.55</v>
      </c>
      <c r="D33" s="81">
        <v>40000</v>
      </c>
      <c r="E33" s="81">
        <v>40000</v>
      </c>
      <c r="F33" s="82">
        <v>14500</v>
      </c>
      <c r="G33" s="83">
        <v>20000</v>
      </c>
      <c r="H33" s="2"/>
    </row>
    <row r="34" spans="1:8" x14ac:dyDescent="0.25">
      <c r="A34" s="1" t="s">
        <v>50</v>
      </c>
      <c r="B34" s="81">
        <v>4481.16</v>
      </c>
      <c r="C34" s="81">
        <v>0</v>
      </c>
      <c r="D34" s="81">
        <v>10000</v>
      </c>
      <c r="E34" s="81">
        <v>10000</v>
      </c>
      <c r="F34" s="82">
        <v>0</v>
      </c>
      <c r="G34" s="83">
        <v>10000</v>
      </c>
      <c r="H34" s="2"/>
    </row>
    <row r="35" spans="1:8" x14ac:dyDescent="0.25">
      <c r="A35" s="1" t="s">
        <v>51</v>
      </c>
      <c r="B35" s="81">
        <v>134130.47</v>
      </c>
      <c r="C35" s="81">
        <v>122897.33</v>
      </c>
      <c r="D35" s="81">
        <v>220094</v>
      </c>
      <c r="E35" s="81">
        <v>220094</v>
      </c>
      <c r="F35" s="82">
        <v>145000</v>
      </c>
      <c r="G35" s="83">
        <v>220094</v>
      </c>
      <c r="H35" s="2"/>
    </row>
    <row r="36" spans="1:8" x14ac:dyDescent="0.25">
      <c r="A36" s="1" t="s">
        <v>68</v>
      </c>
      <c r="B36" s="81">
        <v>1089.47</v>
      </c>
      <c r="C36" s="81">
        <v>1573.6</v>
      </c>
      <c r="D36" s="81">
        <v>1500</v>
      </c>
      <c r="E36" s="81">
        <v>1500</v>
      </c>
      <c r="F36" s="82">
        <v>1750</v>
      </c>
      <c r="G36" s="83">
        <v>1500</v>
      </c>
      <c r="H36" s="2"/>
    </row>
    <row r="37" spans="1:8" x14ac:dyDescent="0.25">
      <c r="A37" s="1" t="s">
        <v>52</v>
      </c>
      <c r="B37" s="81">
        <v>4925</v>
      </c>
      <c r="C37" s="81">
        <v>2214.38</v>
      </c>
      <c r="D37" s="81">
        <v>5000</v>
      </c>
      <c r="E37" s="81">
        <v>5000</v>
      </c>
      <c r="F37" s="82">
        <v>3000</v>
      </c>
      <c r="G37" s="83">
        <v>5000</v>
      </c>
      <c r="H37" s="2"/>
    </row>
    <row r="38" spans="1:8" x14ac:dyDescent="0.25">
      <c r="A38" s="1" t="s">
        <v>267</v>
      </c>
      <c r="B38" s="81">
        <v>10430.58</v>
      </c>
      <c r="C38" s="81">
        <v>9368.69</v>
      </c>
      <c r="D38" s="81">
        <v>10000</v>
      </c>
      <c r="E38" s="81">
        <v>10000</v>
      </c>
      <c r="F38" s="82">
        <v>15000</v>
      </c>
      <c r="G38" s="83">
        <v>14000</v>
      </c>
      <c r="H38" s="2"/>
    </row>
    <row r="39" spans="1:8" x14ac:dyDescent="0.25">
      <c r="A39" s="1" t="s">
        <v>115</v>
      </c>
      <c r="B39" s="81">
        <v>3894.36</v>
      </c>
      <c r="C39" s="81">
        <v>3646.8</v>
      </c>
      <c r="D39" s="81">
        <v>4500</v>
      </c>
      <c r="E39" s="81">
        <v>4500</v>
      </c>
      <c r="F39" s="82">
        <v>4500</v>
      </c>
      <c r="G39" s="83">
        <v>4500</v>
      </c>
      <c r="H39" s="2"/>
    </row>
    <row r="40" spans="1:8" x14ac:dyDescent="0.25">
      <c r="A40" s="1" t="s">
        <v>70</v>
      </c>
      <c r="B40" s="81">
        <v>1184.29</v>
      </c>
      <c r="C40" s="81">
        <v>1128.46</v>
      </c>
      <c r="D40" s="81">
        <v>2000</v>
      </c>
      <c r="E40" s="81">
        <v>2000</v>
      </c>
      <c r="F40" s="82">
        <v>2000</v>
      </c>
      <c r="G40" s="83">
        <v>2000</v>
      </c>
      <c r="H40" s="2"/>
    </row>
    <row r="41" spans="1:8" x14ac:dyDescent="0.25">
      <c r="A41" s="1" t="s">
        <v>268</v>
      </c>
      <c r="B41" s="81">
        <v>11683.01</v>
      </c>
      <c r="C41" s="81">
        <v>9702.0400000000009</v>
      </c>
      <c r="D41" s="81">
        <v>12500</v>
      </c>
      <c r="E41" s="81">
        <v>12500</v>
      </c>
      <c r="F41" s="82">
        <v>12500</v>
      </c>
      <c r="G41" s="83">
        <v>12500</v>
      </c>
      <c r="H41" s="2"/>
    </row>
    <row r="42" spans="1:8" x14ac:dyDescent="0.25">
      <c r="A42" s="1" t="s">
        <v>116</v>
      </c>
      <c r="B42" s="81">
        <v>1661.42</v>
      </c>
      <c r="C42" s="81">
        <v>1600.36</v>
      </c>
      <c r="D42" s="81">
        <v>1500</v>
      </c>
      <c r="E42" s="81">
        <v>1500</v>
      </c>
      <c r="F42" s="82">
        <v>1700</v>
      </c>
      <c r="G42" s="83">
        <v>1500</v>
      </c>
      <c r="H42" s="2"/>
    </row>
    <row r="43" spans="1:8" x14ac:dyDescent="0.25">
      <c r="A43" s="1" t="s">
        <v>269</v>
      </c>
      <c r="B43" s="81">
        <v>2289.52</v>
      </c>
      <c r="C43" s="81">
        <v>2077.5</v>
      </c>
      <c r="D43" s="81">
        <v>9671</v>
      </c>
      <c r="E43" s="81">
        <v>9671</v>
      </c>
      <c r="F43" s="82">
        <v>2500</v>
      </c>
      <c r="G43" s="83">
        <v>9671</v>
      </c>
      <c r="H43" s="2"/>
    </row>
    <row r="44" spans="1:8" x14ac:dyDescent="0.25">
      <c r="A44" s="1" t="s">
        <v>85</v>
      </c>
      <c r="B44" s="81">
        <v>10500</v>
      </c>
      <c r="C44" s="81">
        <v>7500</v>
      </c>
      <c r="D44" s="81">
        <v>10500</v>
      </c>
      <c r="E44" s="81">
        <v>10500</v>
      </c>
      <c r="F44" s="82">
        <v>10500</v>
      </c>
      <c r="G44" s="83">
        <v>10500</v>
      </c>
      <c r="H44" s="2"/>
    </row>
    <row r="45" spans="1:8" x14ac:dyDescent="0.25">
      <c r="A45" s="1" t="s">
        <v>54</v>
      </c>
      <c r="B45" s="81">
        <v>24101.53</v>
      </c>
      <c r="C45" s="81">
        <v>26006.04</v>
      </c>
      <c r="D45" s="81">
        <v>25000</v>
      </c>
      <c r="E45" s="81">
        <v>25000</v>
      </c>
      <c r="F45" s="82">
        <v>30000</v>
      </c>
      <c r="G45" s="83">
        <v>25000</v>
      </c>
      <c r="H45" s="2"/>
    </row>
    <row r="46" spans="1:8" x14ac:dyDescent="0.25">
      <c r="A46" s="1" t="s">
        <v>89</v>
      </c>
      <c r="B46" s="81">
        <v>2765.51</v>
      </c>
      <c r="C46" s="81">
        <v>3303.54</v>
      </c>
      <c r="D46" s="81">
        <v>3000</v>
      </c>
      <c r="E46" s="81">
        <v>3000</v>
      </c>
      <c r="F46" s="82">
        <v>3600</v>
      </c>
      <c r="G46" s="83">
        <v>3150</v>
      </c>
      <c r="H46" s="2"/>
    </row>
    <row r="47" spans="1:8" x14ac:dyDescent="0.25">
      <c r="A47" s="1" t="s">
        <v>59</v>
      </c>
      <c r="B47" s="81">
        <v>0</v>
      </c>
      <c r="C47" s="81">
        <v>399.72</v>
      </c>
      <c r="D47" s="81">
        <v>1500</v>
      </c>
      <c r="E47" s="81">
        <v>1500</v>
      </c>
      <c r="F47" s="82">
        <v>500</v>
      </c>
      <c r="G47" s="83">
        <v>1500</v>
      </c>
      <c r="H47" s="2"/>
    </row>
    <row r="48" spans="1:8" x14ac:dyDescent="0.25">
      <c r="A48" s="1" t="s">
        <v>270</v>
      </c>
      <c r="B48" s="81">
        <v>1114551.9099999999</v>
      </c>
      <c r="C48" s="81">
        <v>6409234.54</v>
      </c>
      <c r="D48" s="81">
        <v>0</v>
      </c>
      <c r="E48" s="81">
        <v>0</v>
      </c>
      <c r="F48" s="82">
        <v>7388200</v>
      </c>
      <c r="G48" s="83">
        <v>2400000</v>
      </c>
      <c r="H48" s="2"/>
    </row>
    <row r="49" spans="1:8" x14ac:dyDescent="0.25">
      <c r="A49" s="1" t="s">
        <v>71</v>
      </c>
      <c r="B49" s="81">
        <v>256.58999999999997</v>
      </c>
      <c r="C49" s="81">
        <v>0</v>
      </c>
      <c r="D49" s="81">
        <v>1000</v>
      </c>
      <c r="E49" s="81">
        <v>1000</v>
      </c>
      <c r="F49" s="82">
        <v>1000</v>
      </c>
      <c r="G49" s="83">
        <v>1000</v>
      </c>
      <c r="H49" s="2"/>
    </row>
    <row r="50" spans="1:8" x14ac:dyDescent="0.25">
      <c r="A50" s="1" t="s">
        <v>90</v>
      </c>
      <c r="B50" s="81">
        <v>29018</v>
      </c>
      <c r="C50" s="81">
        <v>30529</v>
      </c>
      <c r="D50" s="81">
        <v>31920</v>
      </c>
      <c r="E50" s="81">
        <v>31920</v>
      </c>
      <c r="F50" s="82">
        <v>31920</v>
      </c>
      <c r="G50" s="83">
        <v>31920</v>
      </c>
      <c r="H50" s="2"/>
    </row>
    <row r="51" spans="1:8" x14ac:dyDescent="0.25">
      <c r="A51" s="1" t="s">
        <v>271</v>
      </c>
      <c r="B51" s="81">
        <v>5760</v>
      </c>
      <c r="C51" s="81">
        <v>5760</v>
      </c>
      <c r="D51" s="81">
        <v>6500</v>
      </c>
      <c r="E51" s="81">
        <v>6500</v>
      </c>
      <c r="F51" s="82">
        <v>6500</v>
      </c>
      <c r="G51" s="83">
        <v>6500</v>
      </c>
      <c r="H51" s="2"/>
    </row>
    <row r="52" spans="1:8" x14ac:dyDescent="0.25">
      <c r="A52" s="1" t="s">
        <v>272</v>
      </c>
      <c r="B52" s="81">
        <v>21763.91</v>
      </c>
      <c r="C52" s="81">
        <v>100</v>
      </c>
      <c r="D52" s="81">
        <v>0</v>
      </c>
      <c r="E52" s="81">
        <v>0</v>
      </c>
      <c r="F52" s="82">
        <v>100</v>
      </c>
      <c r="G52" s="83">
        <v>100</v>
      </c>
      <c r="H52" s="2"/>
    </row>
    <row r="53" spans="1:8" x14ac:dyDescent="0.25">
      <c r="A53" s="1" t="s">
        <v>91</v>
      </c>
      <c r="B53" s="81">
        <v>101901.14</v>
      </c>
      <c r="C53" s="81">
        <v>75036.97</v>
      </c>
      <c r="D53" s="81">
        <v>93000</v>
      </c>
      <c r="E53" s="81">
        <v>93000</v>
      </c>
      <c r="F53" s="82">
        <v>93000</v>
      </c>
      <c r="G53" s="83">
        <v>83000</v>
      </c>
      <c r="H53" s="2"/>
    </row>
    <row r="54" spans="1:8" x14ac:dyDescent="0.25">
      <c r="A54" s="1" t="s">
        <v>92</v>
      </c>
      <c r="B54" s="81">
        <v>2716.06</v>
      </c>
      <c r="C54" s="81">
        <v>4816.8</v>
      </c>
      <c r="D54" s="81">
        <v>7000</v>
      </c>
      <c r="E54" s="81">
        <v>7000</v>
      </c>
      <c r="F54" s="82">
        <v>7000</v>
      </c>
      <c r="G54" s="83">
        <v>5000</v>
      </c>
      <c r="H54" s="2"/>
    </row>
    <row r="55" spans="1:8" x14ac:dyDescent="0.25">
      <c r="A55" s="1" t="s">
        <v>72</v>
      </c>
      <c r="B55" s="81">
        <v>31458.26</v>
      </c>
      <c r="C55" s="81">
        <v>27654.41</v>
      </c>
      <c r="D55" s="81">
        <v>38000</v>
      </c>
      <c r="E55" s="81">
        <v>38000</v>
      </c>
      <c r="F55" s="82">
        <v>30000</v>
      </c>
      <c r="G55" s="83">
        <v>25000</v>
      </c>
      <c r="H55" s="2"/>
    </row>
    <row r="56" spans="1:8" x14ac:dyDescent="0.25">
      <c r="A56" s="1" t="s">
        <v>93</v>
      </c>
      <c r="B56" s="81">
        <v>19988.03</v>
      </c>
      <c r="C56" s="81">
        <v>267.14</v>
      </c>
      <c r="D56" s="81">
        <v>1000</v>
      </c>
      <c r="E56" s="81">
        <v>1000</v>
      </c>
      <c r="F56" s="82">
        <v>500</v>
      </c>
      <c r="G56" s="83">
        <v>1000</v>
      </c>
      <c r="H56" s="2"/>
    </row>
    <row r="57" spans="1:8" x14ac:dyDescent="0.25">
      <c r="A57" s="1" t="s">
        <v>273</v>
      </c>
      <c r="B57" s="81">
        <v>7658.48</v>
      </c>
      <c r="C57" s="81">
        <v>10763.75</v>
      </c>
      <c r="D57" s="81">
        <v>8000</v>
      </c>
      <c r="E57" s="81">
        <v>8000</v>
      </c>
      <c r="F57" s="82">
        <v>12000</v>
      </c>
      <c r="G57" s="83">
        <v>8000</v>
      </c>
      <c r="H57" s="2"/>
    </row>
    <row r="58" spans="1:8" x14ac:dyDescent="0.25">
      <c r="A58" s="1" t="s">
        <v>274</v>
      </c>
      <c r="B58" s="81">
        <v>6009.33</v>
      </c>
      <c r="C58" s="81">
        <v>4428.3999999999996</v>
      </c>
      <c r="D58" s="81">
        <v>8000</v>
      </c>
      <c r="E58" s="81">
        <v>8000</v>
      </c>
      <c r="F58" s="82">
        <v>6000</v>
      </c>
      <c r="G58" s="83">
        <v>8000</v>
      </c>
      <c r="H58" s="2"/>
    </row>
    <row r="59" spans="1:8" x14ac:dyDescent="0.25">
      <c r="A59" s="1" t="s">
        <v>118</v>
      </c>
      <c r="B59" s="81">
        <v>9754.61</v>
      </c>
      <c r="C59" s="81">
        <v>618.04999999999995</v>
      </c>
      <c r="D59" s="81">
        <v>1500</v>
      </c>
      <c r="E59" s="81">
        <v>1500</v>
      </c>
      <c r="F59" s="82">
        <v>800</v>
      </c>
      <c r="G59" s="83">
        <v>1500</v>
      </c>
      <c r="H59" s="2"/>
    </row>
    <row r="60" spans="1:8" x14ac:dyDescent="0.25">
      <c r="A60" s="1" t="s">
        <v>275</v>
      </c>
      <c r="B60" s="81">
        <v>0</v>
      </c>
      <c r="C60" s="81">
        <v>4200</v>
      </c>
      <c r="D60" s="81">
        <v>200</v>
      </c>
      <c r="E60" s="81">
        <v>200</v>
      </c>
      <c r="F60" s="82">
        <v>4800</v>
      </c>
      <c r="G60" s="83">
        <v>200</v>
      </c>
      <c r="H60" s="2"/>
    </row>
    <row r="61" spans="1:8" x14ac:dyDescent="0.25">
      <c r="A61" s="1" t="s">
        <v>130</v>
      </c>
      <c r="B61" s="81">
        <v>2625</v>
      </c>
      <c r="C61" s="81">
        <v>805.6</v>
      </c>
      <c r="D61" s="81">
        <v>3500</v>
      </c>
      <c r="E61" s="81">
        <v>3500</v>
      </c>
      <c r="F61" s="82">
        <v>1100</v>
      </c>
      <c r="G61" s="83">
        <v>3500</v>
      </c>
      <c r="H61" s="2"/>
    </row>
    <row r="62" spans="1:8" x14ac:dyDescent="0.25">
      <c r="A62" s="1" t="s">
        <v>86</v>
      </c>
      <c r="B62" s="81">
        <v>652</v>
      </c>
      <c r="C62" s="81">
        <v>414</v>
      </c>
      <c r="D62" s="81">
        <v>400</v>
      </c>
      <c r="E62" s="81">
        <v>400</v>
      </c>
      <c r="F62" s="82">
        <v>450</v>
      </c>
      <c r="G62" s="83">
        <v>400</v>
      </c>
      <c r="H62" s="2"/>
    </row>
    <row r="63" spans="1:8" x14ac:dyDescent="0.25">
      <c r="A63" s="1" t="s">
        <v>62</v>
      </c>
      <c r="B63" s="81">
        <v>3227.45</v>
      </c>
      <c r="C63" s="81">
        <v>3868.89</v>
      </c>
      <c r="D63" s="81">
        <v>4000</v>
      </c>
      <c r="E63" s="81">
        <v>4000</v>
      </c>
      <c r="F63" s="82">
        <v>5000</v>
      </c>
      <c r="G63" s="83">
        <v>4000</v>
      </c>
      <c r="H63" s="2"/>
    </row>
    <row r="64" spans="1:8" x14ac:dyDescent="0.25">
      <c r="A64" s="1" t="s">
        <v>276</v>
      </c>
      <c r="B64" s="81">
        <v>23980</v>
      </c>
      <c r="C64" s="81">
        <v>0</v>
      </c>
      <c r="D64" s="81">
        <v>23980</v>
      </c>
      <c r="E64" s="81">
        <v>23980</v>
      </c>
      <c r="F64" s="82">
        <v>0</v>
      </c>
      <c r="G64" s="83">
        <v>23980</v>
      </c>
      <c r="H64" s="2"/>
    </row>
    <row r="65" spans="1:8" x14ac:dyDescent="0.25">
      <c r="A65" s="1" t="s">
        <v>104</v>
      </c>
      <c r="B65" s="81">
        <v>0</v>
      </c>
      <c r="C65" s="81">
        <v>500</v>
      </c>
      <c r="D65" s="81">
        <v>0</v>
      </c>
      <c r="E65" s="81">
        <v>0</v>
      </c>
      <c r="F65" s="82">
        <v>5000</v>
      </c>
      <c r="G65" s="83">
        <v>0</v>
      </c>
      <c r="H65" s="2"/>
    </row>
    <row r="66" spans="1:8" x14ac:dyDescent="0.25">
      <c r="A66" s="1" t="s">
        <v>95</v>
      </c>
      <c r="B66" s="81">
        <v>17255.599999999999</v>
      </c>
      <c r="C66" s="81">
        <v>0</v>
      </c>
      <c r="D66" s="81">
        <v>0</v>
      </c>
      <c r="E66" s="81">
        <v>0</v>
      </c>
      <c r="F66" s="82">
        <v>0</v>
      </c>
      <c r="G66" s="83">
        <v>0</v>
      </c>
      <c r="H66" s="2"/>
    </row>
    <row r="67" spans="1:8" x14ac:dyDescent="0.25">
      <c r="A67" s="1" t="s">
        <v>277</v>
      </c>
      <c r="B67" s="88">
        <v>8726</v>
      </c>
      <c r="C67" s="88">
        <v>0</v>
      </c>
      <c r="D67" s="88">
        <v>0</v>
      </c>
      <c r="E67" s="88">
        <v>0</v>
      </c>
      <c r="F67" s="89">
        <v>0</v>
      </c>
      <c r="G67" s="90">
        <v>0</v>
      </c>
      <c r="H67" s="6"/>
    </row>
    <row r="68" spans="1:8" x14ac:dyDescent="0.25">
      <c r="A68" s="1" t="s">
        <v>278</v>
      </c>
      <c r="B68" s="81">
        <v>1928135.01</v>
      </c>
      <c r="C68" s="81">
        <v>7022866.5300000003</v>
      </c>
      <c r="D68" s="81">
        <v>948876</v>
      </c>
      <c r="E68" s="81">
        <v>948876</v>
      </c>
      <c r="F68" s="82">
        <f>SUM(F32:F67)</f>
        <v>8115420</v>
      </c>
      <c r="G68" s="83">
        <f>SUM(G32:G67)</f>
        <v>3308126</v>
      </c>
      <c r="H68" s="2"/>
    </row>
    <row r="69" spans="1:8" x14ac:dyDescent="0.25">
      <c r="A69" s="1"/>
      <c r="B69" s="81"/>
      <c r="C69" s="81"/>
      <c r="D69" s="81"/>
      <c r="E69" s="81"/>
      <c r="F69" s="82"/>
      <c r="G69" s="83"/>
      <c r="H69" s="2"/>
    </row>
    <row r="70" spans="1:8" x14ac:dyDescent="0.25">
      <c r="A70" s="1" t="s">
        <v>279</v>
      </c>
      <c r="B70" s="87"/>
      <c r="C70" s="87"/>
      <c r="D70" s="87"/>
      <c r="E70" s="87"/>
      <c r="F70" s="82"/>
      <c r="G70" s="83"/>
    </row>
    <row r="71" spans="1:8" x14ac:dyDescent="0.25">
      <c r="A71" s="1" t="s">
        <v>66</v>
      </c>
      <c r="B71" s="81">
        <v>260158.48</v>
      </c>
      <c r="C71" s="81">
        <v>195674.6</v>
      </c>
      <c r="D71" s="81">
        <v>287814</v>
      </c>
      <c r="E71" s="81">
        <v>287814</v>
      </c>
      <c r="F71" s="82">
        <v>225000</v>
      </c>
      <c r="G71" s="83">
        <v>287814</v>
      </c>
      <c r="H71" s="2"/>
    </row>
    <row r="72" spans="1:8" x14ac:dyDescent="0.25">
      <c r="A72" s="1" t="s">
        <v>113</v>
      </c>
      <c r="B72" s="81">
        <v>15299.95</v>
      </c>
      <c r="C72" s="81">
        <v>12184.75</v>
      </c>
      <c r="D72" s="81">
        <v>20000</v>
      </c>
      <c r="E72" s="81">
        <v>20000</v>
      </c>
      <c r="F72" s="82">
        <v>15000</v>
      </c>
      <c r="G72" s="83">
        <v>20000</v>
      </c>
      <c r="H72" s="2"/>
    </row>
    <row r="73" spans="1:8" x14ac:dyDescent="0.25">
      <c r="A73" s="1" t="s">
        <v>50</v>
      </c>
      <c r="B73" s="81">
        <v>7878.78</v>
      </c>
      <c r="C73" s="81">
        <v>0</v>
      </c>
      <c r="D73" s="81">
        <v>10000</v>
      </c>
      <c r="E73" s="81">
        <v>10000</v>
      </c>
      <c r="F73" s="82">
        <v>0</v>
      </c>
      <c r="G73" s="83">
        <v>10000</v>
      </c>
      <c r="H73" s="2"/>
    </row>
    <row r="74" spans="1:8" x14ac:dyDescent="0.25">
      <c r="A74" s="1" t="s">
        <v>51</v>
      </c>
      <c r="B74" s="81">
        <v>138663.74</v>
      </c>
      <c r="C74" s="81">
        <v>127215.73</v>
      </c>
      <c r="D74" s="81">
        <v>200064</v>
      </c>
      <c r="E74" s="81">
        <v>200064</v>
      </c>
      <c r="F74" s="82">
        <v>145000</v>
      </c>
      <c r="G74" s="83">
        <v>200064</v>
      </c>
      <c r="H74" s="2"/>
    </row>
    <row r="75" spans="1:8" x14ac:dyDescent="0.25">
      <c r="A75" s="1" t="s">
        <v>68</v>
      </c>
      <c r="B75" s="81">
        <v>2486.48</v>
      </c>
      <c r="C75" s="81">
        <v>1124.08</v>
      </c>
      <c r="D75" s="81">
        <v>2500</v>
      </c>
      <c r="E75" s="81">
        <v>2500</v>
      </c>
      <c r="F75" s="82">
        <v>2500</v>
      </c>
      <c r="G75" s="83">
        <v>2500</v>
      </c>
      <c r="H75" s="2"/>
    </row>
    <row r="76" spans="1:8" x14ac:dyDescent="0.25">
      <c r="A76" s="1" t="s">
        <v>52</v>
      </c>
      <c r="B76" s="81">
        <v>4972.41</v>
      </c>
      <c r="C76" s="81">
        <v>2218.48</v>
      </c>
      <c r="D76" s="81">
        <v>5000</v>
      </c>
      <c r="E76" s="81">
        <v>5000</v>
      </c>
      <c r="F76" s="82">
        <v>3000</v>
      </c>
      <c r="G76" s="83">
        <v>5000</v>
      </c>
      <c r="H76" s="2"/>
    </row>
    <row r="77" spans="1:8" x14ac:dyDescent="0.25">
      <c r="A77" s="1" t="s">
        <v>267</v>
      </c>
      <c r="B77" s="81">
        <v>5005.8500000000004</v>
      </c>
      <c r="C77" s="81">
        <v>4133.6099999999997</v>
      </c>
      <c r="D77" s="81">
        <v>5000</v>
      </c>
      <c r="E77" s="81">
        <v>5000</v>
      </c>
      <c r="F77" s="82">
        <v>5000</v>
      </c>
      <c r="G77" s="83">
        <v>5000</v>
      </c>
      <c r="H77" s="2"/>
    </row>
    <row r="78" spans="1:8" x14ac:dyDescent="0.25">
      <c r="A78" s="1" t="s">
        <v>115</v>
      </c>
      <c r="B78" s="81">
        <v>2763.64</v>
      </c>
      <c r="C78" s="81">
        <v>3437.76</v>
      </c>
      <c r="D78" s="81">
        <v>3500</v>
      </c>
      <c r="E78" s="81">
        <v>3500</v>
      </c>
      <c r="F78" s="82">
        <v>3500</v>
      </c>
      <c r="G78" s="83">
        <v>3500</v>
      </c>
      <c r="H78" s="2"/>
    </row>
    <row r="79" spans="1:8" x14ac:dyDescent="0.25">
      <c r="A79" s="1" t="s">
        <v>70</v>
      </c>
      <c r="B79" s="81">
        <v>1013.33</v>
      </c>
      <c r="C79" s="81">
        <v>1286.24</v>
      </c>
      <c r="D79" s="81">
        <v>1600</v>
      </c>
      <c r="E79" s="81">
        <v>1600</v>
      </c>
      <c r="F79" s="82">
        <v>1600</v>
      </c>
      <c r="G79" s="83">
        <v>1600</v>
      </c>
      <c r="H79" s="2"/>
    </row>
    <row r="80" spans="1:8" x14ac:dyDescent="0.25">
      <c r="A80" s="1" t="s">
        <v>116</v>
      </c>
      <c r="B80" s="81">
        <v>650</v>
      </c>
      <c r="C80" s="81">
        <v>505.96</v>
      </c>
      <c r="D80" s="81">
        <v>900</v>
      </c>
      <c r="E80" s="81">
        <v>900</v>
      </c>
      <c r="F80" s="82">
        <v>900</v>
      </c>
      <c r="G80" s="83">
        <v>900</v>
      </c>
      <c r="H80" s="2"/>
    </row>
    <row r="81" spans="1:8" x14ac:dyDescent="0.25">
      <c r="A81" s="1" t="s">
        <v>269</v>
      </c>
      <c r="B81" s="81">
        <v>2289.52</v>
      </c>
      <c r="C81" s="81">
        <v>2077.5</v>
      </c>
      <c r="D81" s="81">
        <v>9671</v>
      </c>
      <c r="E81" s="81">
        <v>9671</v>
      </c>
      <c r="F81" s="82">
        <v>2500</v>
      </c>
      <c r="G81" s="83">
        <v>9671</v>
      </c>
      <c r="H81" s="2"/>
    </row>
    <row r="82" spans="1:8" x14ac:dyDescent="0.25">
      <c r="A82" s="1" t="s">
        <v>85</v>
      </c>
      <c r="B82" s="81">
        <v>10500</v>
      </c>
      <c r="C82" s="81">
        <v>7500</v>
      </c>
      <c r="D82" s="81">
        <v>10500</v>
      </c>
      <c r="E82" s="81">
        <v>10500</v>
      </c>
      <c r="F82" s="82">
        <v>10500</v>
      </c>
      <c r="G82" s="83">
        <v>10500</v>
      </c>
      <c r="H82" s="2"/>
    </row>
    <row r="83" spans="1:8" x14ac:dyDescent="0.25">
      <c r="A83" s="1" t="s">
        <v>54</v>
      </c>
      <c r="B83" s="81">
        <v>18591.61</v>
      </c>
      <c r="C83" s="81">
        <v>26652.3</v>
      </c>
      <c r="D83" s="81">
        <v>20000</v>
      </c>
      <c r="E83" s="81">
        <v>20000</v>
      </c>
      <c r="F83" s="82">
        <v>32000</v>
      </c>
      <c r="G83" s="83">
        <v>20000</v>
      </c>
      <c r="H83" s="2"/>
    </row>
    <row r="84" spans="1:8" x14ac:dyDescent="0.25">
      <c r="A84" s="1" t="s">
        <v>89</v>
      </c>
      <c r="B84" s="81">
        <v>3302.68</v>
      </c>
      <c r="C84" s="81">
        <v>2662.59</v>
      </c>
      <c r="D84" s="81">
        <v>3000</v>
      </c>
      <c r="E84" s="81">
        <v>3000</v>
      </c>
      <c r="F84" s="82">
        <v>3000</v>
      </c>
      <c r="G84" s="83">
        <v>3000</v>
      </c>
      <c r="H84" s="2"/>
    </row>
    <row r="85" spans="1:8" x14ac:dyDescent="0.25">
      <c r="A85" s="1" t="s">
        <v>59</v>
      </c>
      <c r="B85" s="81">
        <v>235</v>
      </c>
      <c r="C85" s="81">
        <v>0</v>
      </c>
      <c r="D85" s="81">
        <v>1800</v>
      </c>
      <c r="E85" s="81">
        <v>1800</v>
      </c>
      <c r="F85" s="82">
        <v>100</v>
      </c>
      <c r="G85" s="83">
        <v>1800</v>
      </c>
      <c r="H85" s="2"/>
    </row>
    <row r="86" spans="1:8" x14ac:dyDescent="0.25">
      <c r="A86" s="1" t="s">
        <v>71</v>
      </c>
      <c r="B86" s="81">
        <v>167.16</v>
      </c>
      <c r="C86" s="81">
        <v>0</v>
      </c>
      <c r="D86" s="81">
        <v>400</v>
      </c>
      <c r="E86" s="81">
        <v>400</v>
      </c>
      <c r="F86" s="82">
        <v>50</v>
      </c>
      <c r="G86" s="83">
        <v>400</v>
      </c>
      <c r="H86" s="2"/>
    </row>
    <row r="87" spans="1:8" x14ac:dyDescent="0.25">
      <c r="A87" s="1" t="s">
        <v>90</v>
      </c>
      <c r="B87" s="81">
        <v>12702</v>
      </c>
      <c r="C87" s="81">
        <v>14610</v>
      </c>
      <c r="D87" s="81">
        <v>13972</v>
      </c>
      <c r="E87" s="81">
        <v>13972</v>
      </c>
      <c r="F87" s="82">
        <v>15000</v>
      </c>
      <c r="G87" s="83">
        <v>13972</v>
      </c>
      <c r="H87" s="2"/>
    </row>
    <row r="88" spans="1:8" x14ac:dyDescent="0.25">
      <c r="A88" s="1" t="s">
        <v>271</v>
      </c>
      <c r="B88" s="81">
        <v>1339.4</v>
      </c>
      <c r="C88" s="81">
        <v>1300.05</v>
      </c>
      <c r="D88" s="81">
        <v>3000</v>
      </c>
      <c r="E88" s="81">
        <v>3000</v>
      </c>
      <c r="F88" s="82">
        <v>1500</v>
      </c>
      <c r="G88" s="83">
        <v>3000</v>
      </c>
      <c r="H88" s="2"/>
    </row>
    <row r="89" spans="1:8" x14ac:dyDescent="0.25">
      <c r="A89" s="1" t="s">
        <v>272</v>
      </c>
      <c r="B89" s="81">
        <v>21763.919999999998</v>
      </c>
      <c r="C89" s="81">
        <v>100</v>
      </c>
      <c r="D89" s="81">
        <v>0</v>
      </c>
      <c r="E89" s="81">
        <v>0</v>
      </c>
      <c r="F89" s="82">
        <v>100</v>
      </c>
      <c r="G89" s="83">
        <v>0</v>
      </c>
      <c r="H89" s="2"/>
    </row>
    <row r="90" spans="1:8" x14ac:dyDescent="0.25">
      <c r="A90" s="1" t="s">
        <v>91</v>
      </c>
      <c r="B90" s="81">
        <v>37315.550000000003</v>
      </c>
      <c r="C90" s="81">
        <v>22527.599999999999</v>
      </c>
      <c r="D90" s="81">
        <v>27000</v>
      </c>
      <c r="E90" s="81">
        <v>27000</v>
      </c>
      <c r="F90" s="82">
        <v>27000</v>
      </c>
      <c r="G90" s="83">
        <v>27000</v>
      </c>
      <c r="H90" s="2"/>
    </row>
    <row r="91" spans="1:8" x14ac:dyDescent="0.25">
      <c r="A91" s="1" t="s">
        <v>280</v>
      </c>
      <c r="B91" s="81">
        <v>3751.57</v>
      </c>
      <c r="C91" s="81">
        <v>3460</v>
      </c>
      <c r="D91" s="81">
        <v>7350</v>
      </c>
      <c r="E91" s="81">
        <v>7350</v>
      </c>
      <c r="F91" s="82">
        <v>3500</v>
      </c>
      <c r="G91" s="83">
        <v>7350</v>
      </c>
      <c r="H91" s="2"/>
    </row>
    <row r="92" spans="1:8" x14ac:dyDescent="0.25">
      <c r="A92" s="1" t="s">
        <v>92</v>
      </c>
      <c r="B92" s="81">
        <v>7553.55</v>
      </c>
      <c r="C92" s="81">
        <v>1536.52</v>
      </c>
      <c r="D92" s="81">
        <v>6000</v>
      </c>
      <c r="E92" s="81">
        <v>6000</v>
      </c>
      <c r="F92" s="82">
        <v>600</v>
      </c>
      <c r="G92" s="83">
        <v>6000</v>
      </c>
      <c r="H92" s="2"/>
    </row>
    <row r="93" spans="1:8" x14ac:dyDescent="0.25">
      <c r="A93" s="1" t="s">
        <v>72</v>
      </c>
      <c r="B93" s="81">
        <v>4667.83</v>
      </c>
      <c r="C93" s="81">
        <v>4238.42</v>
      </c>
      <c r="D93" s="81">
        <v>5000</v>
      </c>
      <c r="E93" s="81">
        <v>5000</v>
      </c>
      <c r="F93" s="82">
        <v>5000</v>
      </c>
      <c r="G93" s="83">
        <v>5000</v>
      </c>
      <c r="H93" s="2"/>
    </row>
    <row r="94" spans="1:8" x14ac:dyDescent="0.25">
      <c r="A94" s="1" t="s">
        <v>93</v>
      </c>
      <c r="B94" s="81">
        <v>20344.349999999999</v>
      </c>
      <c r="C94" s="81">
        <v>387.92</v>
      </c>
      <c r="D94" s="81">
        <v>500</v>
      </c>
      <c r="E94" s="81">
        <v>500</v>
      </c>
      <c r="F94" s="82">
        <v>500</v>
      </c>
      <c r="G94" s="83">
        <v>500</v>
      </c>
      <c r="H94" s="2"/>
    </row>
    <row r="95" spans="1:8" x14ac:dyDescent="0.25">
      <c r="A95" s="1" t="s">
        <v>281</v>
      </c>
      <c r="B95" s="81">
        <v>28231.95</v>
      </c>
      <c r="C95" s="81">
        <v>20946.080000000002</v>
      </c>
      <c r="D95" s="81">
        <v>28000</v>
      </c>
      <c r="E95" s="81">
        <v>28000</v>
      </c>
      <c r="F95" s="82">
        <v>22000</v>
      </c>
      <c r="G95" s="83">
        <v>28000</v>
      </c>
      <c r="H95" s="2"/>
    </row>
    <row r="96" spans="1:8" x14ac:dyDescent="0.25">
      <c r="A96" s="1" t="s">
        <v>274</v>
      </c>
      <c r="B96" s="81">
        <v>21312.17</v>
      </c>
      <c r="C96" s="81">
        <v>10792.09</v>
      </c>
      <c r="D96" s="81">
        <v>12000</v>
      </c>
      <c r="E96" s="81">
        <v>12000</v>
      </c>
      <c r="F96" s="82">
        <v>12000</v>
      </c>
      <c r="G96" s="83">
        <v>12000</v>
      </c>
      <c r="H96" s="2"/>
    </row>
    <row r="97" spans="1:8" x14ac:dyDescent="0.25">
      <c r="A97" s="1" t="s">
        <v>118</v>
      </c>
      <c r="B97" s="81">
        <v>2283.1799999999998</v>
      </c>
      <c r="C97" s="81">
        <v>2096.42</v>
      </c>
      <c r="D97" s="81">
        <v>2000</v>
      </c>
      <c r="E97" s="81">
        <v>2000</v>
      </c>
      <c r="F97" s="82">
        <v>2100</v>
      </c>
      <c r="G97" s="83">
        <v>2000</v>
      </c>
      <c r="H97" s="2"/>
    </row>
    <row r="98" spans="1:8" x14ac:dyDescent="0.25">
      <c r="A98" s="1" t="s">
        <v>275</v>
      </c>
      <c r="B98" s="81">
        <v>0</v>
      </c>
      <c r="C98" s="81">
        <v>0</v>
      </c>
      <c r="D98" s="81">
        <v>750</v>
      </c>
      <c r="E98" s="81">
        <v>750</v>
      </c>
      <c r="F98" s="82">
        <v>750</v>
      </c>
      <c r="G98" s="83">
        <v>750</v>
      </c>
      <c r="H98" s="2"/>
    </row>
    <row r="99" spans="1:8" x14ac:dyDescent="0.25">
      <c r="A99" s="1" t="s">
        <v>130</v>
      </c>
      <c r="B99" s="81">
        <v>915</v>
      </c>
      <c r="C99" s="81">
        <v>1115</v>
      </c>
      <c r="D99" s="81">
        <v>1500</v>
      </c>
      <c r="E99" s="81">
        <v>1500</v>
      </c>
      <c r="F99" s="82">
        <v>1500</v>
      </c>
      <c r="G99" s="83">
        <v>1500</v>
      </c>
      <c r="H99" s="2"/>
    </row>
    <row r="100" spans="1:8" x14ac:dyDescent="0.25">
      <c r="A100" s="1" t="s">
        <v>86</v>
      </c>
      <c r="B100" s="81">
        <v>461.8</v>
      </c>
      <c r="C100" s="81">
        <v>418.8</v>
      </c>
      <c r="D100" s="81">
        <v>250</v>
      </c>
      <c r="E100" s="81">
        <v>250</v>
      </c>
      <c r="F100" s="82">
        <v>500</v>
      </c>
      <c r="G100" s="83">
        <v>250</v>
      </c>
      <c r="H100" s="2"/>
    </row>
    <row r="101" spans="1:8" x14ac:dyDescent="0.25">
      <c r="A101" s="1" t="s">
        <v>62</v>
      </c>
      <c r="B101" s="81">
        <v>1371.09</v>
      </c>
      <c r="C101" s="81">
        <v>1312.85</v>
      </c>
      <c r="D101" s="81">
        <v>1500</v>
      </c>
      <c r="E101" s="81">
        <v>1500</v>
      </c>
      <c r="F101" s="82">
        <v>1500</v>
      </c>
      <c r="G101" s="83">
        <v>1500</v>
      </c>
      <c r="H101" s="2"/>
    </row>
    <row r="102" spans="1:8" x14ac:dyDescent="0.25">
      <c r="A102" s="1" t="s">
        <v>276</v>
      </c>
      <c r="B102" s="81">
        <v>5578</v>
      </c>
      <c r="C102" s="81">
        <v>0</v>
      </c>
      <c r="D102" s="81">
        <v>5578</v>
      </c>
      <c r="E102" s="81">
        <v>5578</v>
      </c>
      <c r="F102" s="82">
        <v>5578</v>
      </c>
      <c r="G102" s="83">
        <v>5578</v>
      </c>
      <c r="H102" s="2"/>
    </row>
    <row r="103" spans="1:8" x14ac:dyDescent="0.25">
      <c r="A103" s="1" t="s">
        <v>104</v>
      </c>
      <c r="B103" s="81">
        <v>0</v>
      </c>
      <c r="C103" s="81">
        <v>500</v>
      </c>
      <c r="D103" s="81">
        <v>0</v>
      </c>
      <c r="E103" s="81">
        <v>0</v>
      </c>
      <c r="F103" s="82">
        <v>500</v>
      </c>
      <c r="G103" s="83">
        <v>0</v>
      </c>
      <c r="H103" s="2"/>
    </row>
    <row r="104" spans="1:8" x14ac:dyDescent="0.25">
      <c r="A104" s="1" t="s">
        <v>95</v>
      </c>
      <c r="B104" s="81">
        <v>28000</v>
      </c>
      <c r="C104" s="81">
        <v>6080</v>
      </c>
      <c r="D104" s="81">
        <v>7000</v>
      </c>
      <c r="E104" s="81">
        <v>7000</v>
      </c>
      <c r="F104" s="82">
        <v>7000</v>
      </c>
      <c r="G104" s="83">
        <v>7000</v>
      </c>
      <c r="H104" s="2"/>
    </row>
    <row r="105" spans="1:8" x14ac:dyDescent="0.25">
      <c r="A105" s="1" t="s">
        <v>282</v>
      </c>
      <c r="B105" s="81">
        <v>18031.919999999998</v>
      </c>
      <c r="C105" s="81">
        <v>0</v>
      </c>
      <c r="D105" s="81">
        <v>0</v>
      </c>
      <c r="E105" s="81">
        <v>0</v>
      </c>
      <c r="F105" s="82">
        <v>0</v>
      </c>
      <c r="G105" s="83">
        <v>0</v>
      </c>
      <c r="H105" s="2"/>
    </row>
    <row r="106" spans="1:8" x14ac:dyDescent="0.25">
      <c r="A106" s="1" t="s">
        <v>277</v>
      </c>
      <c r="B106" s="88">
        <v>2733.27</v>
      </c>
      <c r="C106" s="88">
        <v>0</v>
      </c>
      <c r="D106" s="88">
        <v>0</v>
      </c>
      <c r="E106" s="88">
        <v>0</v>
      </c>
      <c r="F106" s="89">
        <v>0</v>
      </c>
      <c r="G106" s="90">
        <v>0</v>
      </c>
      <c r="H106" s="6"/>
    </row>
    <row r="107" spans="1:8" x14ac:dyDescent="0.25">
      <c r="A107" s="1" t="s">
        <v>283</v>
      </c>
      <c r="B107" s="81">
        <v>692335.18</v>
      </c>
      <c r="C107" s="81">
        <v>478095.35</v>
      </c>
      <c r="D107" s="81">
        <v>703149</v>
      </c>
      <c r="E107" s="81">
        <v>703149</v>
      </c>
      <c r="F107" s="82">
        <f>SUM(F71:F106)</f>
        <v>556278</v>
      </c>
      <c r="G107" s="83">
        <f>SUM(G71:G106)</f>
        <v>703149</v>
      </c>
      <c r="H107" s="2"/>
    </row>
    <row r="108" spans="1:8" x14ac:dyDescent="0.25">
      <c r="A108" s="1"/>
      <c r="B108" s="81"/>
      <c r="C108" s="81"/>
      <c r="D108" s="81"/>
      <c r="E108" s="81"/>
      <c r="F108" s="82"/>
      <c r="G108" s="83"/>
      <c r="H108" s="2"/>
    </row>
    <row r="109" spans="1:8" ht="16.2" thickBot="1" x14ac:dyDescent="0.3">
      <c r="A109" s="1" t="s">
        <v>48</v>
      </c>
      <c r="B109" s="84">
        <v>2686061.73</v>
      </c>
      <c r="C109" s="84">
        <v>7570863.0899999999</v>
      </c>
      <c r="D109" s="84">
        <v>2043672</v>
      </c>
      <c r="E109" s="84">
        <v>2043672</v>
      </c>
      <c r="F109" s="85">
        <f>F107+F68+F29+F22</f>
        <v>9069798</v>
      </c>
      <c r="G109" s="86">
        <f>G107+G68+G29+G22</f>
        <v>4409729</v>
      </c>
      <c r="H109" s="5"/>
    </row>
    <row r="110" spans="1:8" ht="16.2" thickTop="1" x14ac:dyDescent="0.25">
      <c r="A110" s="1"/>
      <c r="B110" s="97"/>
      <c r="C110" s="97"/>
      <c r="D110" s="97"/>
      <c r="E110" s="97"/>
      <c r="F110" s="98"/>
      <c r="G110" s="83"/>
      <c r="H110" s="7"/>
    </row>
    <row r="111" spans="1:8" ht="16.2" thickBot="1" x14ac:dyDescent="0.3">
      <c r="A111" s="1" t="s">
        <v>284</v>
      </c>
      <c r="B111" s="84">
        <v>-59077.57</v>
      </c>
      <c r="C111" s="84">
        <v>-4886268</v>
      </c>
      <c r="D111" s="84">
        <v>484326</v>
      </c>
      <c r="E111" s="84">
        <v>484326</v>
      </c>
      <c r="F111" s="85">
        <f>F16-F109</f>
        <v>-6167802</v>
      </c>
      <c r="G111" s="86">
        <f>G16-G109</f>
        <v>-1715400.2799999998</v>
      </c>
      <c r="H111" s="5"/>
    </row>
    <row r="112" spans="1:8" ht="16.2" thickTop="1" x14ac:dyDescent="0.25"/>
    <row r="115" spans="2:7" ht="39.6" x14ac:dyDescent="0.25">
      <c r="B115" s="59" t="s">
        <v>708</v>
      </c>
      <c r="C115" s="59" t="s">
        <v>709</v>
      </c>
      <c r="D115" s="59" t="s">
        <v>710</v>
      </c>
      <c r="E115" s="59" t="s">
        <v>711</v>
      </c>
      <c r="F115" s="59" t="s">
        <v>712</v>
      </c>
      <c r="G115" s="59" t="s">
        <v>713</v>
      </c>
    </row>
    <row r="116" spans="2:7" ht="13.2" x14ac:dyDescent="0.25">
      <c r="B116" s="58">
        <v>8428739</v>
      </c>
      <c r="C116" s="58">
        <v>932512</v>
      </c>
      <c r="D116" s="58">
        <f>C116+B116+F111</f>
        <v>3193449</v>
      </c>
      <c r="E116" s="58">
        <f>F111</f>
        <v>-6167802</v>
      </c>
      <c r="F116" s="58">
        <f>D116+G111</f>
        <v>1478048.7200000002</v>
      </c>
      <c r="G116" s="58">
        <v>1416838</v>
      </c>
    </row>
  </sheetData>
  <pageMargins left="0.7" right="0.7" top="0.75" bottom="0.75" header="0.3" footer="0.3"/>
  <pageSetup paperSize="3" orientation="landscape"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9"/>
  <sheetViews>
    <sheetView workbookViewId="0">
      <pane ySplit="1" topLeftCell="A6" activePane="bottomLeft" state="frozen"/>
      <selection activeCell="H47" sqref="H47"/>
      <selection pane="bottomLeft" activeCell="C30" sqref="C30"/>
    </sheetView>
  </sheetViews>
  <sheetFormatPr defaultRowHeight="13.2" x14ac:dyDescent="0.25"/>
  <cols>
    <col min="1" max="1" width="45.109375" bestFit="1" customWidth="1"/>
    <col min="2" max="8" width="18.6640625" customWidth="1"/>
  </cols>
  <sheetData>
    <row r="1" spans="1:8" ht="39.6" x14ac:dyDescent="0.25">
      <c r="A1" s="4" t="s">
        <v>285</v>
      </c>
      <c r="B1" s="3" t="s">
        <v>293</v>
      </c>
      <c r="C1" s="3" t="s">
        <v>294</v>
      </c>
      <c r="D1" s="3" t="s">
        <v>295</v>
      </c>
      <c r="E1" s="3" t="s">
        <v>301</v>
      </c>
      <c r="F1" s="3" t="s">
        <v>302</v>
      </c>
      <c r="G1" s="3" t="s">
        <v>300</v>
      </c>
      <c r="H1" s="3"/>
    </row>
    <row r="2" spans="1:8" x14ac:dyDescent="0.25">
      <c r="A2" s="1" t="s">
        <v>1</v>
      </c>
    </row>
    <row r="3" spans="1:8" x14ac:dyDescent="0.25">
      <c r="A3" s="1" t="s">
        <v>2</v>
      </c>
    </row>
    <row r="4" spans="1:8" x14ac:dyDescent="0.25">
      <c r="A4" s="1" t="s">
        <v>7</v>
      </c>
      <c r="B4" s="81">
        <v>68341.37</v>
      </c>
      <c r="C4" s="81">
        <v>26283.59</v>
      </c>
      <c r="D4" s="81">
        <v>0</v>
      </c>
      <c r="E4" s="81">
        <v>0</v>
      </c>
      <c r="F4" s="81">
        <v>68342</v>
      </c>
      <c r="G4" s="81">
        <v>68342</v>
      </c>
      <c r="H4" s="2"/>
    </row>
    <row r="5" spans="1:8" x14ac:dyDescent="0.25">
      <c r="A5" s="1" t="s">
        <v>286</v>
      </c>
      <c r="B5" s="81">
        <v>1404</v>
      </c>
      <c r="C5" s="81">
        <v>0</v>
      </c>
      <c r="D5" s="81">
        <v>0</v>
      </c>
      <c r="E5" s="81">
        <v>0</v>
      </c>
      <c r="F5" s="81">
        <v>1404</v>
      </c>
      <c r="G5" s="81">
        <v>0</v>
      </c>
      <c r="H5" s="2"/>
    </row>
    <row r="6" spans="1:8" x14ac:dyDescent="0.25">
      <c r="A6" s="1" t="s">
        <v>287</v>
      </c>
      <c r="B6" s="81">
        <v>95991</v>
      </c>
      <c r="C6" s="81">
        <v>57284</v>
      </c>
      <c r="D6" s="81">
        <v>0</v>
      </c>
      <c r="E6" s="81">
        <v>0</v>
      </c>
      <c r="F6" s="81">
        <v>95991</v>
      </c>
      <c r="G6" s="81">
        <v>0</v>
      </c>
      <c r="H6" s="2"/>
    </row>
    <row r="7" spans="1:8" x14ac:dyDescent="0.25">
      <c r="A7" s="1" t="s">
        <v>38</v>
      </c>
      <c r="B7" s="81">
        <v>1772.13</v>
      </c>
      <c r="C7" s="81">
        <v>3.57</v>
      </c>
      <c r="D7" s="81">
        <v>0</v>
      </c>
      <c r="E7" s="81">
        <v>0</v>
      </c>
      <c r="F7" s="81">
        <v>1772.13</v>
      </c>
      <c r="G7" s="81">
        <v>0</v>
      </c>
      <c r="H7" s="2"/>
    </row>
    <row r="8" spans="1:8" x14ac:dyDescent="0.25">
      <c r="A8" s="1" t="s">
        <v>288</v>
      </c>
      <c r="B8" s="81">
        <v>6757.82</v>
      </c>
      <c r="C8" s="81">
        <v>0</v>
      </c>
      <c r="D8" s="81">
        <v>0</v>
      </c>
      <c r="E8" s="81">
        <v>0</v>
      </c>
      <c r="F8" s="81">
        <v>6757.82</v>
      </c>
      <c r="G8" s="81">
        <v>0</v>
      </c>
      <c r="H8" s="2"/>
    </row>
    <row r="9" spans="1:8" x14ac:dyDescent="0.25">
      <c r="A9" s="1" t="s">
        <v>46</v>
      </c>
      <c r="B9" s="81">
        <v>0</v>
      </c>
      <c r="C9" s="81">
        <v>764.42</v>
      </c>
      <c r="D9" s="81">
        <v>0</v>
      </c>
      <c r="E9" s="81">
        <v>0</v>
      </c>
      <c r="F9" s="81">
        <v>0</v>
      </c>
      <c r="G9" s="81">
        <v>0</v>
      </c>
      <c r="H9" s="2"/>
    </row>
    <row r="10" spans="1:8" ht="13.8" thickBot="1" x14ac:dyDescent="0.3">
      <c r="A10" s="1" t="s">
        <v>1</v>
      </c>
      <c r="B10" s="84">
        <v>174266.32</v>
      </c>
      <c r="C10" s="84">
        <v>84335.58</v>
      </c>
      <c r="D10" s="84">
        <v>0</v>
      </c>
      <c r="E10" s="84">
        <v>0</v>
      </c>
      <c r="F10" s="84">
        <f>SUM(F4:F9)</f>
        <v>174266.95</v>
      </c>
      <c r="G10" s="84">
        <f>SUM(G4:G9)</f>
        <v>68342</v>
      </c>
      <c r="H10" s="5"/>
    </row>
    <row r="11" spans="1:8" ht="13.8" thickTop="1" x14ac:dyDescent="0.25">
      <c r="A11" s="1"/>
      <c r="B11" s="81"/>
      <c r="C11" s="81"/>
      <c r="D11" s="81"/>
      <c r="E11" s="81"/>
      <c r="F11" s="81"/>
      <c r="G11" s="81"/>
      <c r="H11" s="2"/>
    </row>
    <row r="12" spans="1:8" x14ac:dyDescent="0.25">
      <c r="A12" s="1" t="s">
        <v>48</v>
      </c>
      <c r="B12" s="87"/>
      <c r="C12" s="87"/>
      <c r="D12" s="87"/>
      <c r="E12" s="87"/>
      <c r="F12" s="87"/>
      <c r="G12" s="87"/>
    </row>
    <row r="13" spans="1:8" x14ac:dyDescent="0.25">
      <c r="A13" s="1" t="s">
        <v>2</v>
      </c>
      <c r="B13" s="87"/>
      <c r="C13" s="87"/>
      <c r="D13" s="87"/>
      <c r="E13" s="87"/>
      <c r="F13" s="87"/>
      <c r="G13" s="87"/>
    </row>
    <row r="14" spans="1:8" x14ac:dyDescent="0.25">
      <c r="A14" s="1" t="s">
        <v>217</v>
      </c>
      <c r="B14" s="81">
        <v>9876</v>
      </c>
      <c r="C14" s="81">
        <v>1592</v>
      </c>
      <c r="D14" s="81">
        <v>0</v>
      </c>
      <c r="E14" s="81">
        <v>0</v>
      </c>
      <c r="F14" s="81">
        <v>1600</v>
      </c>
      <c r="G14" s="81">
        <v>68342</v>
      </c>
      <c r="H14" s="41" t="s">
        <v>593</v>
      </c>
    </row>
    <row r="15" spans="1:8" x14ac:dyDescent="0.25">
      <c r="A15" s="1" t="s">
        <v>289</v>
      </c>
      <c r="B15" s="81">
        <v>11065.67</v>
      </c>
      <c r="C15" s="81">
        <v>16514</v>
      </c>
      <c r="D15" s="81">
        <v>0</v>
      </c>
      <c r="E15" s="81">
        <v>0</v>
      </c>
      <c r="F15" s="81">
        <v>16600</v>
      </c>
      <c r="G15" s="81">
        <v>0</v>
      </c>
      <c r="H15" s="2"/>
    </row>
    <row r="16" spans="1:8" x14ac:dyDescent="0.25">
      <c r="A16" s="1" t="s">
        <v>290</v>
      </c>
      <c r="B16" s="81">
        <v>42392.38</v>
      </c>
      <c r="C16" s="81">
        <v>106241.91</v>
      </c>
      <c r="D16" s="81">
        <v>0</v>
      </c>
      <c r="E16" s="81">
        <v>0</v>
      </c>
      <c r="F16" s="81">
        <v>167000</v>
      </c>
      <c r="G16" s="81">
        <v>0</v>
      </c>
      <c r="H16" s="2"/>
    </row>
    <row r="17" spans="1:8" x14ac:dyDescent="0.25">
      <c r="A17" s="1" t="s">
        <v>291</v>
      </c>
      <c r="B17" s="81">
        <v>85334.58</v>
      </c>
      <c r="C17" s="81">
        <v>0</v>
      </c>
      <c r="D17" s="81">
        <v>0</v>
      </c>
      <c r="E17" s="81">
        <v>0</v>
      </c>
      <c r="F17" s="81">
        <v>2500</v>
      </c>
      <c r="G17" s="81">
        <v>0</v>
      </c>
      <c r="H17" s="2"/>
    </row>
    <row r="18" spans="1:8" x14ac:dyDescent="0.25">
      <c r="A18" s="1" t="s">
        <v>90</v>
      </c>
      <c r="B18" s="81">
        <v>8233</v>
      </c>
      <c r="C18" s="81">
        <v>5618.52</v>
      </c>
      <c r="D18" s="81">
        <v>0</v>
      </c>
      <c r="E18" s="81">
        <v>0</v>
      </c>
      <c r="F18" s="81">
        <v>6000</v>
      </c>
      <c r="G18" s="81">
        <v>0</v>
      </c>
      <c r="H18" s="2"/>
    </row>
    <row r="19" spans="1:8" ht="13.8" thickBot="1" x14ac:dyDescent="0.3">
      <c r="A19" s="1" t="s">
        <v>48</v>
      </c>
      <c r="B19" s="84">
        <v>156901.63</v>
      </c>
      <c r="C19" s="84">
        <v>129966.43</v>
      </c>
      <c r="D19" s="84">
        <v>0</v>
      </c>
      <c r="E19" s="84">
        <v>0</v>
      </c>
      <c r="F19" s="84">
        <f>SUM(F14:F18)</f>
        <v>193700</v>
      </c>
      <c r="G19" s="84">
        <f>SUM(G14:G18)</f>
        <v>68342</v>
      </c>
      <c r="H19" s="5"/>
    </row>
    <row r="20" spans="1:8" ht="13.8" thickTop="1" x14ac:dyDescent="0.25">
      <c r="A20" s="1"/>
      <c r="B20" s="81"/>
      <c r="C20" s="81"/>
      <c r="D20" s="81"/>
      <c r="E20" s="81"/>
      <c r="F20" s="81"/>
      <c r="G20" s="81"/>
      <c r="H20" s="2"/>
    </row>
    <row r="21" spans="1:8" ht="13.8" thickBot="1" x14ac:dyDescent="0.3">
      <c r="A21" s="1" t="s">
        <v>292</v>
      </c>
      <c r="B21" s="84">
        <v>17364.689999999999</v>
      </c>
      <c r="C21" s="84">
        <v>-45630.85</v>
      </c>
      <c r="D21" s="84">
        <v>0</v>
      </c>
      <c r="E21" s="84">
        <v>0</v>
      </c>
      <c r="F21" s="84">
        <f>F10-F19</f>
        <v>-19433.049999999988</v>
      </c>
      <c r="G21" s="84">
        <f>G10-G19</f>
        <v>0</v>
      </c>
      <c r="H21" s="5"/>
    </row>
    <row r="22" spans="1:8" ht="13.8" thickTop="1" x14ac:dyDescent="0.25"/>
    <row r="25" spans="1:8" ht="26.4" x14ac:dyDescent="0.25">
      <c r="A25" s="8" t="s">
        <v>697</v>
      </c>
      <c r="B25" s="53" t="s">
        <v>698</v>
      </c>
      <c r="C25" s="53" t="s">
        <v>699</v>
      </c>
      <c r="D25" s="53" t="s">
        <v>700</v>
      </c>
      <c r="E25" s="53" t="s">
        <v>701</v>
      </c>
      <c r="F25" s="53" t="s">
        <v>702</v>
      </c>
      <c r="G25" s="54" t="s">
        <v>703</v>
      </c>
    </row>
    <row r="26" spans="1:8" x14ac:dyDescent="0.25">
      <c r="B26" s="55" t="s">
        <v>704</v>
      </c>
      <c r="C26" s="55">
        <v>98778</v>
      </c>
      <c r="D26" s="56" t="s">
        <v>704</v>
      </c>
      <c r="E26" s="55" t="s">
        <v>704</v>
      </c>
      <c r="F26" s="55" t="s">
        <v>704</v>
      </c>
      <c r="G26" s="57">
        <f>C26+F21</f>
        <v>79344.950000000012</v>
      </c>
    </row>
    <row r="27" spans="1:8" ht="15.6" x14ac:dyDescent="0.25">
      <c r="B27" s="11"/>
      <c r="C27" s="11"/>
      <c r="D27" s="11"/>
      <c r="E27" s="11"/>
      <c r="F27" s="18"/>
      <c r="G27" s="21"/>
    </row>
    <row r="28" spans="1:8" ht="39.6" x14ac:dyDescent="0.25">
      <c r="A28" s="8" t="s">
        <v>697</v>
      </c>
      <c r="B28" s="53" t="s">
        <v>705</v>
      </c>
      <c r="C28" s="53" t="s">
        <v>706</v>
      </c>
      <c r="D28" s="53" t="s">
        <v>707</v>
      </c>
      <c r="E28" s="11"/>
      <c r="F28" s="18"/>
      <c r="G28" s="21"/>
    </row>
    <row r="29" spans="1:8" ht="15.6" x14ac:dyDescent="0.25">
      <c r="B29" s="55" t="s">
        <v>704</v>
      </c>
      <c r="C29" s="58">
        <f>G26+G21</f>
        <v>79344.950000000012</v>
      </c>
      <c r="D29" s="55" t="s">
        <v>704</v>
      </c>
      <c r="E29" s="11"/>
      <c r="F29" s="18"/>
      <c r="G29" s="21"/>
    </row>
  </sheetData>
  <pageMargins left="0.7" right="0.7" top="0.75" bottom="0.75" header="0.3" footer="0.3"/>
  <pageSetup paperSize="3"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
  <sheetViews>
    <sheetView workbookViewId="0">
      <selection activeCell="G13" sqref="G13"/>
    </sheetView>
  </sheetViews>
  <sheetFormatPr defaultRowHeight="15.6" x14ac:dyDescent="0.25"/>
  <cols>
    <col min="1" max="1" width="41.5546875" bestFit="1" customWidth="1"/>
    <col min="2" max="5" width="17.109375" customWidth="1"/>
    <col min="6" max="6" width="17.109375" style="38" customWidth="1"/>
    <col min="7" max="7" width="17.109375" style="40" customWidth="1"/>
    <col min="8" max="8" width="17.109375" customWidth="1"/>
  </cols>
  <sheetData>
    <row r="1" spans="1:8" ht="46.8" x14ac:dyDescent="0.25">
      <c r="A1" s="8" t="s">
        <v>296</v>
      </c>
      <c r="B1" s="3" t="s">
        <v>293</v>
      </c>
      <c r="C1" s="3" t="s">
        <v>294</v>
      </c>
      <c r="D1" s="3" t="s">
        <v>299</v>
      </c>
      <c r="E1" s="3" t="s">
        <v>301</v>
      </c>
      <c r="F1" s="37" t="s">
        <v>302</v>
      </c>
      <c r="G1" s="39" t="s">
        <v>300</v>
      </c>
      <c r="H1" s="3"/>
    </row>
    <row r="2" spans="1:8" x14ac:dyDescent="0.25">
      <c r="A2" s="8" t="s">
        <v>1</v>
      </c>
    </row>
    <row r="3" spans="1:8" x14ac:dyDescent="0.25">
      <c r="A3" s="8" t="s">
        <v>2</v>
      </c>
    </row>
    <row r="4" spans="1:8" x14ac:dyDescent="0.25">
      <c r="A4" s="8" t="s">
        <v>297</v>
      </c>
      <c r="B4" s="99">
        <v>3362.22</v>
      </c>
      <c r="C4" s="99">
        <v>6045.77</v>
      </c>
      <c r="D4" s="99">
        <v>0</v>
      </c>
      <c r="E4" s="99">
        <v>0</v>
      </c>
      <c r="F4" s="82">
        <v>6700</v>
      </c>
      <c r="G4" s="83">
        <v>3362.22</v>
      </c>
      <c r="H4" s="9"/>
    </row>
    <row r="5" spans="1:8" x14ac:dyDescent="0.25">
      <c r="A5" s="8" t="s">
        <v>38</v>
      </c>
      <c r="B5" s="99">
        <v>7259.62</v>
      </c>
      <c r="C5" s="99">
        <v>0.39</v>
      </c>
      <c r="D5" s="99">
        <v>0</v>
      </c>
      <c r="E5" s="99">
        <v>0</v>
      </c>
      <c r="F5" s="82">
        <v>3000</v>
      </c>
      <c r="G5" s="83">
        <v>7259.62</v>
      </c>
      <c r="H5" s="9"/>
    </row>
    <row r="6" spans="1:8" ht="16.2" thickBot="1" x14ac:dyDescent="0.3">
      <c r="A6" s="8" t="s">
        <v>1</v>
      </c>
      <c r="B6" s="100">
        <v>10621.84</v>
      </c>
      <c r="C6" s="100">
        <v>6046.16</v>
      </c>
      <c r="D6" s="100">
        <v>0</v>
      </c>
      <c r="E6" s="100">
        <v>0</v>
      </c>
      <c r="F6" s="85">
        <f>SUM(F4:F5)</f>
        <v>9700</v>
      </c>
      <c r="G6" s="86">
        <f>SUM(G4:G5)</f>
        <v>10621.84</v>
      </c>
      <c r="H6" s="10"/>
    </row>
    <row r="7" spans="1:8" ht="16.2" thickTop="1" x14ac:dyDescent="0.25">
      <c r="A7" s="8"/>
      <c r="B7" s="99"/>
      <c r="C7" s="99"/>
      <c r="D7" s="99"/>
      <c r="E7" s="99"/>
      <c r="F7" s="82"/>
      <c r="G7" s="83"/>
      <c r="H7" s="9"/>
    </row>
    <row r="8" spans="1:8" ht="16.2" thickBot="1" x14ac:dyDescent="0.3">
      <c r="A8" s="8" t="s">
        <v>298</v>
      </c>
      <c r="B8" s="100">
        <v>10621.84</v>
      </c>
      <c r="C8" s="100">
        <v>6046.16</v>
      </c>
      <c r="D8" s="100">
        <v>0</v>
      </c>
      <c r="E8" s="100"/>
      <c r="F8" s="85">
        <f>F6</f>
        <v>9700</v>
      </c>
      <c r="G8" s="86">
        <f>G6</f>
        <v>10621.84</v>
      </c>
      <c r="H8" s="10"/>
    </row>
    <row r="9" spans="1:8" ht="16.2" thickTop="1" x14ac:dyDescent="0.25"/>
    <row r="11" spans="1:8" ht="26.4" x14ac:dyDescent="0.25">
      <c r="A11" s="8" t="s">
        <v>697</v>
      </c>
      <c r="B11" s="53" t="s">
        <v>698</v>
      </c>
      <c r="C11" s="53" t="s">
        <v>699</v>
      </c>
      <c r="D11" s="53" t="s">
        <v>700</v>
      </c>
      <c r="E11" s="53" t="s">
        <v>701</v>
      </c>
      <c r="F11" s="53" t="s">
        <v>702</v>
      </c>
      <c r="G11" s="54" t="s">
        <v>703</v>
      </c>
    </row>
    <row r="12" spans="1:8" ht="13.2" x14ac:dyDescent="0.25">
      <c r="B12" s="55" t="s">
        <v>704</v>
      </c>
      <c r="C12" s="55" t="s">
        <v>704</v>
      </c>
      <c r="D12" s="56">
        <v>325515</v>
      </c>
      <c r="E12" s="55" t="s">
        <v>704</v>
      </c>
      <c r="F12" s="55" t="s">
        <v>704</v>
      </c>
      <c r="G12" s="57">
        <f>D12+F8</f>
        <v>335215</v>
      </c>
    </row>
    <row r="13" spans="1:8" x14ac:dyDescent="0.25">
      <c r="B13" s="11"/>
      <c r="C13" s="11"/>
      <c r="D13" s="11"/>
      <c r="E13" s="11"/>
      <c r="F13" s="18"/>
      <c r="G13" s="21"/>
    </row>
    <row r="14" spans="1:8" ht="39.6" x14ac:dyDescent="0.25">
      <c r="A14" s="8" t="s">
        <v>697</v>
      </c>
      <c r="B14" s="53" t="s">
        <v>705</v>
      </c>
      <c r="C14" s="53" t="s">
        <v>706</v>
      </c>
      <c r="D14" s="53" t="s">
        <v>707</v>
      </c>
      <c r="E14" s="11"/>
      <c r="F14" s="18"/>
      <c r="G14" s="21"/>
    </row>
    <row r="15" spans="1:8" x14ac:dyDescent="0.25">
      <c r="B15" s="55" t="s">
        <v>704</v>
      </c>
      <c r="C15" s="58">
        <f>G12+G8</f>
        <v>345836.84</v>
      </c>
      <c r="D15" s="55" t="s">
        <v>704</v>
      </c>
      <c r="E15" s="11"/>
      <c r="F15" s="18"/>
      <c r="G15" s="21"/>
    </row>
  </sheetData>
  <pageMargins left="0.7" right="0.7" top="0.75" bottom="0.75" header="0.3" footer="0.3"/>
  <pageSetup paperSize="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workbookViewId="0">
      <pane ySplit="1" topLeftCell="A21" activePane="bottomLeft" state="frozen"/>
      <selection pane="bottomLeft" activeCell="C41" sqref="C41"/>
    </sheetView>
  </sheetViews>
  <sheetFormatPr defaultRowHeight="15.6" x14ac:dyDescent="0.25"/>
  <cols>
    <col min="1" max="1" width="44.33203125" bestFit="1" customWidth="1"/>
    <col min="2" max="5" width="18.109375" customWidth="1"/>
    <col min="6" max="6" width="18.109375" style="38" customWidth="1"/>
    <col min="7" max="7" width="18.109375" style="40" customWidth="1"/>
    <col min="8" max="8" width="18.109375" customWidth="1"/>
  </cols>
  <sheetData>
    <row r="1" spans="1:8" ht="46.8" x14ac:dyDescent="0.25">
      <c r="A1" s="4" t="s">
        <v>157</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158</v>
      </c>
      <c r="B4" s="81">
        <v>5000</v>
      </c>
      <c r="C4" s="81">
        <v>0</v>
      </c>
      <c r="D4" s="81">
        <v>0</v>
      </c>
      <c r="E4" s="81">
        <v>0</v>
      </c>
      <c r="F4" s="82">
        <v>450000</v>
      </c>
      <c r="G4" s="83">
        <v>250000</v>
      </c>
      <c r="H4" s="2"/>
    </row>
    <row r="5" spans="1:8" x14ac:dyDescent="0.25">
      <c r="A5" s="1" t="s">
        <v>159</v>
      </c>
      <c r="B5" s="81">
        <v>7000</v>
      </c>
      <c r="C5" s="81">
        <v>0</v>
      </c>
      <c r="D5" s="81">
        <v>0</v>
      </c>
      <c r="E5" s="81">
        <v>0</v>
      </c>
      <c r="F5" s="82">
        <v>2000</v>
      </c>
      <c r="G5" s="83">
        <v>2000</v>
      </c>
      <c r="H5" s="2"/>
    </row>
    <row r="6" spans="1:8" x14ac:dyDescent="0.25">
      <c r="A6" s="1" t="s">
        <v>160</v>
      </c>
      <c r="B6" s="81">
        <v>5500</v>
      </c>
      <c r="C6" s="81">
        <v>0</v>
      </c>
      <c r="D6" s="81">
        <v>0</v>
      </c>
      <c r="E6" s="81">
        <v>0</v>
      </c>
      <c r="F6" s="82">
        <v>1000</v>
      </c>
      <c r="G6" s="83">
        <v>1000</v>
      </c>
      <c r="H6" s="2"/>
    </row>
    <row r="7" spans="1:8" x14ac:dyDescent="0.25">
      <c r="A7" s="1" t="s">
        <v>161</v>
      </c>
      <c r="B7" s="81">
        <v>79000</v>
      </c>
      <c r="C7" s="81">
        <v>0</v>
      </c>
      <c r="D7" s="81">
        <v>0</v>
      </c>
      <c r="E7" s="81">
        <v>0</v>
      </c>
      <c r="F7" s="82">
        <v>1000</v>
      </c>
      <c r="G7" s="83">
        <v>1000</v>
      </c>
      <c r="H7" s="2"/>
    </row>
    <row r="8" spans="1:8" x14ac:dyDescent="0.25">
      <c r="A8" s="1" t="s">
        <v>162</v>
      </c>
      <c r="B8" s="81">
        <v>1000</v>
      </c>
      <c r="C8" s="81">
        <v>0</v>
      </c>
      <c r="D8" s="81">
        <v>0</v>
      </c>
      <c r="E8" s="81">
        <v>0</v>
      </c>
      <c r="F8" s="82">
        <v>2000</v>
      </c>
      <c r="G8" s="83">
        <v>2000</v>
      </c>
      <c r="H8" s="2"/>
    </row>
    <row r="9" spans="1:8" x14ac:dyDescent="0.25">
      <c r="A9" s="1" t="s">
        <v>163</v>
      </c>
      <c r="B9" s="81">
        <v>750</v>
      </c>
      <c r="C9" s="81">
        <v>0</v>
      </c>
      <c r="D9" s="81">
        <v>0</v>
      </c>
      <c r="E9" s="81">
        <v>0</v>
      </c>
      <c r="F9" s="82">
        <v>1000</v>
      </c>
      <c r="G9" s="83">
        <v>1000</v>
      </c>
      <c r="H9" s="2"/>
    </row>
    <row r="10" spans="1:8" x14ac:dyDescent="0.25">
      <c r="A10" s="1" t="s">
        <v>164</v>
      </c>
      <c r="B10" s="81">
        <v>8196</v>
      </c>
      <c r="C10" s="81">
        <v>8397</v>
      </c>
      <c r="D10" s="81">
        <v>0</v>
      </c>
      <c r="E10" s="81">
        <v>0</v>
      </c>
      <c r="F10" s="82">
        <v>8196</v>
      </c>
      <c r="G10" s="83">
        <v>8196</v>
      </c>
      <c r="H10" s="2"/>
    </row>
    <row r="11" spans="1:8" x14ac:dyDescent="0.25">
      <c r="A11" s="1" t="s">
        <v>165</v>
      </c>
      <c r="B11" s="81">
        <v>45016.66</v>
      </c>
      <c r="C11" s="81">
        <v>0</v>
      </c>
      <c r="D11" s="81">
        <v>0</v>
      </c>
      <c r="E11" s="81">
        <v>0</v>
      </c>
      <c r="F11" s="82">
        <v>0</v>
      </c>
      <c r="G11" s="83">
        <v>0</v>
      </c>
      <c r="H11" s="2"/>
    </row>
    <row r="12" spans="1:8" x14ac:dyDescent="0.25">
      <c r="A12" s="1" t="s">
        <v>166</v>
      </c>
      <c r="B12" s="81">
        <v>24028.87</v>
      </c>
      <c r="C12" s="81">
        <v>0</v>
      </c>
      <c r="D12" s="81">
        <v>0</v>
      </c>
      <c r="E12" s="81">
        <v>1000</v>
      </c>
      <c r="F12" s="82">
        <v>0</v>
      </c>
      <c r="G12" s="83">
        <v>120000</v>
      </c>
      <c r="H12" s="2"/>
    </row>
    <row r="13" spans="1:8" x14ac:dyDescent="0.25">
      <c r="A13" s="1" t="s">
        <v>167</v>
      </c>
      <c r="B13" s="81">
        <v>5760</v>
      </c>
      <c r="C13" s="81">
        <v>3844</v>
      </c>
      <c r="D13" s="81">
        <v>0</v>
      </c>
      <c r="E13" s="81">
        <v>0</v>
      </c>
      <c r="F13" s="82">
        <v>4500</v>
      </c>
      <c r="G13" s="83">
        <v>0</v>
      </c>
      <c r="H13" s="2"/>
    </row>
    <row r="14" spans="1:8" x14ac:dyDescent="0.25">
      <c r="A14" s="1" t="s">
        <v>168</v>
      </c>
      <c r="B14" s="81">
        <v>5400</v>
      </c>
      <c r="C14" s="81">
        <v>3604</v>
      </c>
      <c r="D14" s="81">
        <v>0</v>
      </c>
      <c r="E14" s="81">
        <v>0</v>
      </c>
      <c r="F14" s="82">
        <v>5400</v>
      </c>
      <c r="G14" s="83">
        <v>5400</v>
      </c>
      <c r="H14" s="2"/>
    </row>
    <row r="15" spans="1:8" x14ac:dyDescent="0.25">
      <c r="A15" s="1" t="s">
        <v>38</v>
      </c>
      <c r="B15" s="81">
        <v>16938.939999999999</v>
      </c>
      <c r="C15" s="81">
        <v>2</v>
      </c>
      <c r="D15" s="81">
        <v>0</v>
      </c>
      <c r="E15" s="81">
        <v>0</v>
      </c>
      <c r="F15" s="82">
        <v>12000</v>
      </c>
      <c r="G15" s="83">
        <v>10000</v>
      </c>
      <c r="H15" s="2"/>
    </row>
    <row r="16" spans="1:8" ht="16.2" thickBot="1" x14ac:dyDescent="0.3">
      <c r="A16" s="1" t="s">
        <v>1</v>
      </c>
      <c r="B16" s="84">
        <f>SUM(B11:B15)</f>
        <v>97144.47</v>
      </c>
      <c r="C16" s="84">
        <f>SUM(C10:C15)</f>
        <v>15847</v>
      </c>
      <c r="D16" s="84">
        <f>SUM(D11:D15)</f>
        <v>0</v>
      </c>
      <c r="E16" s="84">
        <f>SUM(E11:E15)</f>
        <v>1000</v>
      </c>
      <c r="F16" s="85">
        <f>SUM(F4:F15)</f>
        <v>487096</v>
      </c>
      <c r="G16" s="86">
        <f>SUM(G4:G15)</f>
        <v>400596</v>
      </c>
      <c r="H16" s="5"/>
    </row>
    <row r="17" spans="1:8" ht="16.2" thickTop="1" x14ac:dyDescent="0.25">
      <c r="A17" s="1"/>
      <c r="B17" s="81"/>
      <c r="C17" s="81"/>
      <c r="D17" s="81"/>
      <c r="E17" s="81"/>
      <c r="F17" s="82"/>
      <c r="G17" s="83"/>
      <c r="H17" s="2"/>
    </row>
    <row r="18" spans="1:8" x14ac:dyDescent="0.25">
      <c r="A18" s="1" t="s">
        <v>48</v>
      </c>
      <c r="B18" s="87"/>
      <c r="C18" s="87"/>
      <c r="D18" s="87"/>
      <c r="E18" s="87"/>
      <c r="F18" s="82"/>
      <c r="G18" s="83"/>
    </row>
    <row r="19" spans="1:8" x14ac:dyDescent="0.25">
      <c r="A19" s="1" t="s">
        <v>2</v>
      </c>
      <c r="B19" s="87"/>
      <c r="C19" s="87"/>
      <c r="D19" s="87"/>
      <c r="E19" s="87"/>
      <c r="F19" s="82"/>
      <c r="G19" s="83"/>
    </row>
    <row r="20" spans="1:8" x14ac:dyDescent="0.25">
      <c r="A20" s="1" t="s">
        <v>169</v>
      </c>
      <c r="B20" s="81">
        <v>33054.550000000003</v>
      </c>
      <c r="C20" s="81">
        <v>0</v>
      </c>
      <c r="D20" s="81">
        <v>0</v>
      </c>
      <c r="E20" s="81">
        <v>0</v>
      </c>
      <c r="F20" s="82">
        <v>2500</v>
      </c>
      <c r="G20" s="83">
        <v>750000</v>
      </c>
      <c r="H20" s="2"/>
    </row>
    <row r="21" spans="1:8" x14ac:dyDescent="0.25">
      <c r="A21" s="1" t="s">
        <v>170</v>
      </c>
      <c r="B21" s="81">
        <v>843.1</v>
      </c>
      <c r="C21" s="81">
        <v>2241</v>
      </c>
      <c r="D21" s="81">
        <v>0</v>
      </c>
      <c r="E21" s="81">
        <v>0</v>
      </c>
      <c r="F21" s="82">
        <v>2500</v>
      </c>
      <c r="G21" s="83">
        <v>1500</v>
      </c>
      <c r="H21" s="2"/>
    </row>
    <row r="22" spans="1:8" x14ac:dyDescent="0.25">
      <c r="A22" s="1" t="s">
        <v>171</v>
      </c>
      <c r="B22" s="81">
        <v>1500</v>
      </c>
      <c r="C22" s="81">
        <v>0</v>
      </c>
      <c r="D22" s="81">
        <v>0</v>
      </c>
      <c r="E22" s="81">
        <v>0</v>
      </c>
      <c r="F22" s="82">
        <v>0</v>
      </c>
      <c r="G22" s="83">
        <v>10000</v>
      </c>
      <c r="H22" s="2"/>
    </row>
    <row r="23" spans="1:8" x14ac:dyDescent="0.25">
      <c r="A23" s="1" t="s">
        <v>172</v>
      </c>
      <c r="B23" s="81">
        <v>0</v>
      </c>
      <c r="C23" s="81">
        <v>4960</v>
      </c>
      <c r="D23" s="81">
        <v>0</v>
      </c>
      <c r="E23" s="81">
        <v>0</v>
      </c>
      <c r="F23" s="82">
        <v>0</v>
      </c>
      <c r="G23" s="83">
        <v>0</v>
      </c>
      <c r="H23" s="2"/>
    </row>
    <row r="24" spans="1:8" x14ac:dyDescent="0.25">
      <c r="A24" s="1" t="s">
        <v>173</v>
      </c>
      <c r="B24" s="81">
        <v>2912.87</v>
      </c>
      <c r="C24" s="81">
        <v>0</v>
      </c>
      <c r="D24" s="81">
        <v>0</v>
      </c>
      <c r="E24" s="81">
        <v>0</v>
      </c>
      <c r="F24" s="82">
        <v>0</v>
      </c>
      <c r="G24" s="83">
        <v>55000</v>
      </c>
      <c r="H24" s="2"/>
    </row>
    <row r="25" spans="1:8" x14ac:dyDescent="0.25">
      <c r="A25" s="1" t="s">
        <v>174</v>
      </c>
      <c r="B25" s="81">
        <v>3241.96</v>
      </c>
      <c r="C25" s="81">
        <v>1210</v>
      </c>
      <c r="D25" s="81">
        <v>0</v>
      </c>
      <c r="E25" s="81">
        <v>0</v>
      </c>
      <c r="F25" s="82">
        <v>1500</v>
      </c>
      <c r="G25" s="83">
        <v>67300</v>
      </c>
      <c r="H25" s="2"/>
    </row>
    <row r="26" spans="1:8" x14ac:dyDescent="0.25">
      <c r="A26" s="1" t="s">
        <v>175</v>
      </c>
      <c r="B26" s="81">
        <v>24000</v>
      </c>
      <c r="C26" s="81">
        <v>0</v>
      </c>
      <c r="D26" s="81">
        <v>0</v>
      </c>
      <c r="E26" s="81">
        <v>0</v>
      </c>
      <c r="F26" s="82">
        <v>0</v>
      </c>
      <c r="G26" s="83">
        <v>8000</v>
      </c>
      <c r="H26" s="2"/>
    </row>
    <row r="27" spans="1:8" x14ac:dyDescent="0.25">
      <c r="A27" s="1" t="s">
        <v>176</v>
      </c>
      <c r="B27" s="81">
        <v>2024.48</v>
      </c>
      <c r="C27" s="81">
        <v>0</v>
      </c>
      <c r="D27" s="81">
        <v>0</v>
      </c>
      <c r="E27" s="81">
        <v>0</v>
      </c>
      <c r="F27" s="82">
        <v>2000</v>
      </c>
      <c r="G27" s="83">
        <v>5000</v>
      </c>
      <c r="H27" s="2"/>
    </row>
    <row r="28" spans="1:8" x14ac:dyDescent="0.25">
      <c r="A28" s="1" t="s">
        <v>177</v>
      </c>
      <c r="B28" s="81">
        <v>1606.92</v>
      </c>
      <c r="C28" s="81">
        <v>0</v>
      </c>
      <c r="D28" s="81">
        <v>0</v>
      </c>
      <c r="E28" s="81">
        <v>0</v>
      </c>
      <c r="F28" s="82">
        <v>750</v>
      </c>
      <c r="G28" s="83">
        <v>2500</v>
      </c>
      <c r="H28" s="2"/>
    </row>
    <row r="29" spans="1:8" x14ac:dyDescent="0.25">
      <c r="A29" s="1" t="s">
        <v>178</v>
      </c>
      <c r="B29" s="81">
        <v>303.39999999999998</v>
      </c>
      <c r="C29" s="81">
        <v>0</v>
      </c>
      <c r="D29" s="81">
        <v>0</v>
      </c>
      <c r="E29" s="81">
        <v>0</v>
      </c>
      <c r="F29" s="82">
        <v>1000</v>
      </c>
      <c r="G29" s="83">
        <v>0</v>
      </c>
      <c r="H29" s="2"/>
    </row>
    <row r="30" spans="1:8" ht="16.2" thickBot="1" x14ac:dyDescent="0.3">
      <c r="A30" s="1" t="s">
        <v>48</v>
      </c>
      <c r="B30" s="84">
        <v>69487.28</v>
      </c>
      <c r="C30" s="84">
        <v>8410</v>
      </c>
      <c r="D30" s="84">
        <v>0</v>
      </c>
      <c r="E30" s="84">
        <v>0</v>
      </c>
      <c r="F30" s="85">
        <f>SUM(F20:F29)</f>
        <v>10250</v>
      </c>
      <c r="G30" s="86">
        <f>SUM(G20:G29)</f>
        <v>899300</v>
      </c>
      <c r="H30" s="5"/>
    </row>
    <row r="31" spans="1:8" ht="16.2" thickTop="1" x14ac:dyDescent="0.25">
      <c r="A31" s="1"/>
      <c r="B31" s="81"/>
      <c r="C31" s="81"/>
      <c r="D31" s="81"/>
      <c r="E31" s="81"/>
      <c r="F31" s="82"/>
      <c r="G31" s="83"/>
      <c r="H31" s="2"/>
    </row>
    <row r="32" spans="1:8" ht="16.2" thickBot="1" x14ac:dyDescent="0.3">
      <c r="A32" s="1" t="s">
        <v>179</v>
      </c>
      <c r="B32" s="84">
        <v>134103.19</v>
      </c>
      <c r="C32" s="84">
        <v>7437</v>
      </c>
      <c r="D32" s="84">
        <v>0</v>
      </c>
      <c r="E32" s="84">
        <v>0</v>
      </c>
      <c r="F32" s="85">
        <f>F16-F30</f>
        <v>476846</v>
      </c>
      <c r="G32" s="86">
        <f>G16-G30</f>
        <v>-498704</v>
      </c>
      <c r="H32" s="5"/>
    </row>
    <row r="33" spans="1:7" ht="16.2" thickTop="1" x14ac:dyDescent="0.25"/>
    <row r="36" spans="1:7" ht="26.4" x14ac:dyDescent="0.25">
      <c r="A36" s="8" t="s">
        <v>697</v>
      </c>
      <c r="B36" s="53" t="s">
        <v>698</v>
      </c>
      <c r="C36" s="53" t="s">
        <v>699</v>
      </c>
      <c r="D36" s="53" t="s">
        <v>700</v>
      </c>
      <c r="E36" s="53" t="s">
        <v>701</v>
      </c>
      <c r="F36" s="53" t="s">
        <v>702</v>
      </c>
      <c r="G36" s="54" t="s">
        <v>703</v>
      </c>
    </row>
    <row r="37" spans="1:7" ht="13.2" x14ac:dyDescent="0.25">
      <c r="A37" s="8"/>
      <c r="B37" s="55" t="s">
        <v>704</v>
      </c>
      <c r="C37" s="60" t="s">
        <v>704</v>
      </c>
      <c r="D37" s="60" t="s">
        <v>704</v>
      </c>
      <c r="E37" s="58">
        <v>1088767</v>
      </c>
      <c r="F37" s="55" t="s">
        <v>704</v>
      </c>
      <c r="G37" s="57">
        <f>E37+F32</f>
        <v>1565613</v>
      </c>
    </row>
    <row r="38" spans="1:7" x14ac:dyDescent="0.25">
      <c r="A38" s="8"/>
      <c r="B38" s="11"/>
      <c r="C38" s="11"/>
      <c r="D38" s="11"/>
      <c r="E38" s="11"/>
      <c r="F38" s="18"/>
      <c r="G38" s="21"/>
    </row>
    <row r="39" spans="1:7" ht="39.6" x14ac:dyDescent="0.25">
      <c r="A39" s="8" t="s">
        <v>697</v>
      </c>
      <c r="B39" s="53" t="s">
        <v>705</v>
      </c>
      <c r="C39" s="53" t="s">
        <v>706</v>
      </c>
      <c r="D39" s="53" t="s">
        <v>707</v>
      </c>
      <c r="E39" s="11"/>
      <c r="F39" s="18"/>
      <c r="G39" s="21"/>
    </row>
    <row r="40" spans="1:7" x14ac:dyDescent="0.25">
      <c r="B40" s="55" t="s">
        <v>704</v>
      </c>
      <c r="C40" s="58">
        <f>G37+G32</f>
        <v>1066909</v>
      </c>
      <c r="D40" s="55" t="s">
        <v>704</v>
      </c>
      <c r="E40" s="11"/>
      <c r="F40" s="18"/>
      <c r="G40" s="21"/>
    </row>
  </sheetData>
  <pageMargins left="0.7" right="0.7" top="0.75" bottom="0.75" header="0.3" footer="0.3"/>
  <pageSetup paperSize="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0A62-0E59-4C2A-85D8-701EFC1D9010}">
  <dimension ref="A1:D29"/>
  <sheetViews>
    <sheetView topLeftCell="A3" workbookViewId="0">
      <selection activeCell="A28" sqref="A28"/>
    </sheetView>
  </sheetViews>
  <sheetFormatPr defaultRowHeight="13.2" x14ac:dyDescent="0.25"/>
  <cols>
    <col min="1" max="1" width="29.5546875" customWidth="1"/>
    <col min="2" max="2" width="33" customWidth="1"/>
    <col min="3" max="3" width="34.33203125" bestFit="1" customWidth="1"/>
    <col min="4" max="4" width="36.5546875" customWidth="1"/>
  </cols>
  <sheetData>
    <row r="1" spans="1:4" ht="15" x14ac:dyDescent="0.25">
      <c r="A1" s="101" t="s">
        <v>594</v>
      </c>
      <c r="B1" s="101"/>
      <c r="C1" s="101"/>
      <c r="D1" s="101"/>
    </row>
    <row r="2" spans="1:4" ht="15.6" thickBot="1" x14ac:dyDescent="0.3">
      <c r="A2" s="50" t="s">
        <v>595</v>
      </c>
      <c r="B2" s="50" t="s">
        <v>596</v>
      </c>
      <c r="C2" s="50" t="s">
        <v>597</v>
      </c>
      <c r="D2" s="50" t="s">
        <v>596</v>
      </c>
    </row>
    <row r="3" spans="1:4" ht="15" x14ac:dyDescent="0.25">
      <c r="A3" s="51" t="s">
        <v>598</v>
      </c>
      <c r="B3" s="51" t="s">
        <v>599</v>
      </c>
      <c r="C3" s="51" t="s">
        <v>600</v>
      </c>
      <c r="D3" s="51" t="s">
        <v>601</v>
      </c>
    </row>
    <row r="4" spans="1:4" ht="15" x14ac:dyDescent="0.25">
      <c r="A4" s="51" t="s">
        <v>598</v>
      </c>
      <c r="B4" s="51" t="s">
        <v>599</v>
      </c>
      <c r="C4" s="51" t="s">
        <v>602</v>
      </c>
      <c r="D4" s="51" t="s">
        <v>603</v>
      </c>
    </row>
    <row r="5" spans="1:4" ht="15" x14ac:dyDescent="0.25">
      <c r="A5" s="51" t="s">
        <v>604</v>
      </c>
      <c r="B5" s="51" t="s">
        <v>605</v>
      </c>
      <c r="C5" s="51" t="s">
        <v>606</v>
      </c>
      <c r="D5" s="51" t="s">
        <v>607</v>
      </c>
    </row>
    <row r="6" spans="1:4" ht="15" x14ac:dyDescent="0.25">
      <c r="A6" s="51" t="s">
        <v>604</v>
      </c>
      <c r="B6" s="51" t="s">
        <v>605</v>
      </c>
      <c r="C6" s="51" t="s">
        <v>608</v>
      </c>
      <c r="D6" s="51" t="s">
        <v>609</v>
      </c>
    </row>
    <row r="7" spans="1:4" ht="15" x14ac:dyDescent="0.25">
      <c r="A7" s="51" t="s">
        <v>610</v>
      </c>
      <c r="B7" s="51" t="s">
        <v>611</v>
      </c>
      <c r="C7" s="51" t="s">
        <v>612</v>
      </c>
      <c r="D7" s="51" t="s">
        <v>613</v>
      </c>
    </row>
    <row r="8" spans="1:4" ht="15" x14ac:dyDescent="0.25">
      <c r="A8" s="51" t="s">
        <v>610</v>
      </c>
      <c r="B8" s="51" t="s">
        <v>611</v>
      </c>
      <c r="C8" s="51" t="s">
        <v>614</v>
      </c>
      <c r="D8" s="51" t="s">
        <v>615</v>
      </c>
    </row>
    <row r="9" spans="1:4" ht="15" x14ac:dyDescent="0.25">
      <c r="A9" s="51" t="s">
        <v>616</v>
      </c>
      <c r="B9" s="51" t="s">
        <v>617</v>
      </c>
      <c r="C9" s="51" t="s">
        <v>618</v>
      </c>
      <c r="D9" s="51" t="s">
        <v>619</v>
      </c>
    </row>
    <row r="10" spans="1:4" ht="15" x14ac:dyDescent="0.25">
      <c r="A10" s="51" t="s">
        <v>620</v>
      </c>
      <c r="B10" s="51" t="s">
        <v>621</v>
      </c>
      <c r="C10" s="51" t="s">
        <v>622</v>
      </c>
      <c r="D10" s="51" t="s">
        <v>623</v>
      </c>
    </row>
    <row r="11" spans="1:4" ht="15" x14ac:dyDescent="0.25">
      <c r="A11" s="51" t="s">
        <v>620</v>
      </c>
      <c r="B11" s="51" t="s">
        <v>621</v>
      </c>
      <c r="C11" s="51" t="s">
        <v>624</v>
      </c>
      <c r="D11" s="51" t="s">
        <v>625</v>
      </c>
    </row>
    <row r="12" spans="1:4" ht="15" x14ac:dyDescent="0.25">
      <c r="A12" s="51" t="s">
        <v>626</v>
      </c>
      <c r="B12" s="51" t="s">
        <v>627</v>
      </c>
      <c r="C12" s="51" t="s">
        <v>628</v>
      </c>
      <c r="D12" s="51" t="s">
        <v>627</v>
      </c>
    </row>
    <row r="13" spans="1:4" ht="15" x14ac:dyDescent="0.25">
      <c r="A13" s="51" t="s">
        <v>629</v>
      </c>
      <c r="B13" s="51" t="s">
        <v>630</v>
      </c>
      <c r="C13" s="51" t="s">
        <v>631</v>
      </c>
      <c r="D13" s="51" t="s">
        <v>632</v>
      </c>
    </row>
    <row r="14" spans="1:4" ht="15" x14ac:dyDescent="0.25">
      <c r="A14" s="51" t="s">
        <v>633</v>
      </c>
      <c r="B14" s="51" t="s">
        <v>634</v>
      </c>
      <c r="C14" s="51" t="s">
        <v>635</v>
      </c>
      <c r="D14" s="51" t="s">
        <v>636</v>
      </c>
    </row>
    <row r="15" spans="1:4" ht="15" x14ac:dyDescent="0.25">
      <c r="A15" s="51" t="s">
        <v>637</v>
      </c>
      <c r="B15" s="51" t="s">
        <v>638</v>
      </c>
      <c r="C15" s="51" t="s">
        <v>639</v>
      </c>
      <c r="D15" s="51" t="s">
        <v>640</v>
      </c>
    </row>
    <row r="16" spans="1:4" ht="15" x14ac:dyDescent="0.25">
      <c r="A16" s="51" t="s">
        <v>641</v>
      </c>
      <c r="B16" s="51" t="s">
        <v>642</v>
      </c>
      <c r="C16" s="51" t="s">
        <v>643</v>
      </c>
      <c r="D16" s="51" t="s">
        <v>644</v>
      </c>
    </row>
    <row r="17" spans="1:4" ht="15" x14ac:dyDescent="0.25">
      <c r="A17" s="51" t="s">
        <v>645</v>
      </c>
      <c r="B17" s="51" t="s">
        <v>646</v>
      </c>
      <c r="C17" s="51" t="s">
        <v>647</v>
      </c>
      <c r="D17" s="51" t="s">
        <v>648</v>
      </c>
    </row>
    <row r="18" spans="1:4" ht="15" x14ac:dyDescent="0.25">
      <c r="A18" s="51" t="s">
        <v>649</v>
      </c>
      <c r="B18" s="51" t="s">
        <v>650</v>
      </c>
      <c r="C18" s="51" t="s">
        <v>651</v>
      </c>
      <c r="D18" s="51" t="s">
        <v>650</v>
      </c>
    </row>
    <row r="19" spans="1:4" ht="15" x14ac:dyDescent="0.25">
      <c r="A19" s="51" t="s">
        <v>652</v>
      </c>
      <c r="B19" s="51" t="s">
        <v>653</v>
      </c>
      <c r="C19" s="51" t="s">
        <v>654</v>
      </c>
      <c r="D19" s="51" t="s">
        <v>655</v>
      </c>
    </row>
    <row r="20" spans="1:4" ht="15" x14ac:dyDescent="0.25">
      <c r="A20" s="51" t="s">
        <v>656</v>
      </c>
      <c r="B20" s="51" t="s">
        <v>657</v>
      </c>
      <c r="C20" s="51" t="s">
        <v>658</v>
      </c>
      <c r="D20" s="51" t="s">
        <v>659</v>
      </c>
    </row>
    <row r="21" spans="1:4" ht="15" x14ac:dyDescent="0.25">
      <c r="A21" s="51" t="s">
        <v>660</v>
      </c>
      <c r="B21" s="51" t="s">
        <v>661</v>
      </c>
      <c r="C21" s="51" t="s">
        <v>662</v>
      </c>
      <c r="D21" s="51" t="s">
        <v>663</v>
      </c>
    </row>
    <row r="22" spans="1:4" ht="15" x14ac:dyDescent="0.25">
      <c r="A22" s="51" t="s">
        <v>660</v>
      </c>
      <c r="B22" s="51" t="s">
        <v>661</v>
      </c>
      <c r="C22" s="51" t="s">
        <v>664</v>
      </c>
      <c r="D22" s="51" t="s">
        <v>665</v>
      </c>
    </row>
    <row r="23" spans="1:4" ht="15" x14ac:dyDescent="0.25">
      <c r="A23" s="51" t="s">
        <v>660</v>
      </c>
      <c r="B23" s="51" t="s">
        <v>661</v>
      </c>
      <c r="C23" s="51" t="s">
        <v>666</v>
      </c>
      <c r="D23" s="51" t="s">
        <v>667</v>
      </c>
    </row>
    <row r="24" spans="1:4" ht="15" x14ac:dyDescent="0.25">
      <c r="A24" s="51" t="s">
        <v>660</v>
      </c>
      <c r="B24" s="51" t="s">
        <v>661</v>
      </c>
      <c r="C24" s="51" t="s">
        <v>668</v>
      </c>
      <c r="D24" s="51" t="s">
        <v>669</v>
      </c>
    </row>
    <row r="25" spans="1:4" ht="15" x14ac:dyDescent="0.25">
      <c r="A25" s="51" t="s">
        <v>660</v>
      </c>
      <c r="B25" s="51" t="s">
        <v>661</v>
      </c>
      <c r="C25" s="51" t="s">
        <v>670</v>
      </c>
      <c r="D25" s="51" t="s">
        <v>671</v>
      </c>
    </row>
    <row r="26" spans="1:4" ht="15" x14ac:dyDescent="0.25">
      <c r="A26" s="51" t="s">
        <v>672</v>
      </c>
      <c r="B26" s="51" t="s">
        <v>673</v>
      </c>
      <c r="C26" s="51" t="s">
        <v>674</v>
      </c>
      <c r="D26" s="51" t="s">
        <v>675</v>
      </c>
    </row>
    <row r="27" spans="1:4" ht="15" x14ac:dyDescent="0.25">
      <c r="A27" s="51" t="s">
        <v>694</v>
      </c>
      <c r="B27" s="51" t="s">
        <v>676</v>
      </c>
      <c r="C27" s="51" t="s">
        <v>677</v>
      </c>
      <c r="D27" s="51" t="s">
        <v>678</v>
      </c>
    </row>
    <row r="28" spans="1:4" ht="15" x14ac:dyDescent="0.25">
      <c r="A28" s="51" t="s">
        <v>679</v>
      </c>
      <c r="B28" s="51" t="s">
        <v>680</v>
      </c>
      <c r="C28" s="51" t="s">
        <v>681</v>
      </c>
      <c r="D28" s="51" t="s">
        <v>682</v>
      </c>
    </row>
    <row r="29" spans="1:4" ht="15" x14ac:dyDescent="0.25">
      <c r="A29" s="51" t="s">
        <v>683</v>
      </c>
      <c r="B29" s="51" t="s">
        <v>684</v>
      </c>
      <c r="C29" s="51" t="s">
        <v>685</v>
      </c>
      <c r="D29" s="51" t="s">
        <v>684</v>
      </c>
    </row>
  </sheetData>
  <mergeCells count="1">
    <mergeCell ref="A1:D1"/>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workbookViewId="0">
      <pane ySplit="1" topLeftCell="A51" activePane="bottomLeft" state="frozen"/>
      <selection pane="bottomLeft" activeCell="B70" sqref="B70"/>
    </sheetView>
  </sheetViews>
  <sheetFormatPr defaultRowHeight="15.6" x14ac:dyDescent="0.25"/>
  <cols>
    <col min="1" max="1" width="51.6640625" bestFit="1" customWidth="1"/>
    <col min="2" max="5" width="16.33203125" customWidth="1"/>
    <col min="6" max="6" width="16.33203125" style="38" customWidth="1"/>
    <col min="7" max="7" width="16.33203125" style="40" customWidth="1"/>
    <col min="8" max="8" width="16.33203125" customWidth="1"/>
  </cols>
  <sheetData>
    <row r="1" spans="1:8" ht="55.2" x14ac:dyDescent="0.25">
      <c r="A1" s="4" t="s">
        <v>180</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181</v>
      </c>
      <c r="B4" s="81">
        <v>0</v>
      </c>
      <c r="C4" s="81">
        <v>0</v>
      </c>
      <c r="D4" s="81">
        <v>0</v>
      </c>
      <c r="E4" s="81">
        <v>0</v>
      </c>
      <c r="F4" s="82">
        <v>0</v>
      </c>
      <c r="G4" s="83">
        <v>0</v>
      </c>
      <c r="H4" s="2"/>
    </row>
    <row r="5" spans="1:8" x14ac:dyDescent="0.25">
      <c r="A5" s="1" t="s">
        <v>182</v>
      </c>
      <c r="B5" s="81">
        <v>55521.64</v>
      </c>
      <c r="C5" s="81">
        <v>0</v>
      </c>
      <c r="D5" s="81">
        <v>0</v>
      </c>
      <c r="E5" s="81">
        <v>0</v>
      </c>
      <c r="F5" s="82">
        <v>0</v>
      </c>
      <c r="G5" s="83">
        <v>0</v>
      </c>
      <c r="H5" s="2"/>
    </row>
    <row r="6" spans="1:8" x14ac:dyDescent="0.25">
      <c r="A6" s="1" t="s">
        <v>183</v>
      </c>
      <c r="B6" s="81">
        <v>218.83</v>
      </c>
      <c r="C6" s="81">
        <v>61</v>
      </c>
      <c r="D6" s="81">
        <v>0</v>
      </c>
      <c r="E6" s="81">
        <v>0</v>
      </c>
      <c r="F6" s="82">
        <v>70</v>
      </c>
      <c r="G6" s="83">
        <v>0</v>
      </c>
      <c r="H6" s="2"/>
    </row>
    <row r="7" spans="1:8" x14ac:dyDescent="0.25">
      <c r="A7" s="1" t="s">
        <v>184</v>
      </c>
      <c r="B7" s="81">
        <v>333.93</v>
      </c>
      <c r="C7" s="81">
        <v>258</v>
      </c>
      <c r="D7" s="81">
        <v>0</v>
      </c>
      <c r="E7" s="81">
        <v>0</v>
      </c>
      <c r="F7" s="82">
        <v>240</v>
      </c>
      <c r="G7" s="83">
        <v>0</v>
      </c>
      <c r="H7" s="2"/>
    </row>
    <row r="8" spans="1:8" x14ac:dyDescent="0.25">
      <c r="A8" s="1" t="s">
        <v>185</v>
      </c>
      <c r="B8" s="81">
        <v>352.05</v>
      </c>
      <c r="C8" s="81">
        <v>277</v>
      </c>
      <c r="D8" s="81">
        <v>0</v>
      </c>
      <c r="E8" s="81">
        <v>0</v>
      </c>
      <c r="F8" s="82">
        <v>300</v>
      </c>
      <c r="G8" s="83">
        <v>0</v>
      </c>
      <c r="H8" s="2"/>
    </row>
    <row r="9" spans="1:8" x14ac:dyDescent="0.25">
      <c r="A9" s="1" t="s">
        <v>186</v>
      </c>
      <c r="B9" s="81">
        <v>2545</v>
      </c>
      <c r="C9" s="81">
        <v>3987</v>
      </c>
      <c r="D9" s="81">
        <v>0</v>
      </c>
      <c r="E9" s="81">
        <v>0</v>
      </c>
      <c r="F9" s="82">
        <v>4000</v>
      </c>
      <c r="G9" s="83">
        <v>0</v>
      </c>
      <c r="H9" s="2"/>
    </row>
    <row r="10" spans="1:8" x14ac:dyDescent="0.25">
      <c r="A10" s="1" t="s">
        <v>187</v>
      </c>
      <c r="B10" s="81">
        <v>1000</v>
      </c>
      <c r="C10" s="81">
        <v>0</v>
      </c>
      <c r="D10" s="81">
        <v>0</v>
      </c>
      <c r="E10" s="81">
        <v>0</v>
      </c>
      <c r="F10" s="82">
        <v>0</v>
      </c>
      <c r="G10" s="83">
        <v>0</v>
      </c>
      <c r="H10" s="2"/>
    </row>
    <row r="11" spans="1:8" x14ac:dyDescent="0.25">
      <c r="A11" s="1" t="s">
        <v>188</v>
      </c>
      <c r="B11" s="81">
        <v>7778.44</v>
      </c>
      <c r="C11" s="81">
        <v>0</v>
      </c>
      <c r="D11" s="81">
        <v>0</v>
      </c>
      <c r="E11" s="81">
        <v>0</v>
      </c>
      <c r="F11" s="82">
        <v>0</v>
      </c>
      <c r="G11" s="83">
        <v>0</v>
      </c>
      <c r="H11" s="2"/>
    </row>
    <row r="12" spans="1:8" x14ac:dyDescent="0.25">
      <c r="A12" s="1" t="s">
        <v>189</v>
      </c>
      <c r="B12" s="81">
        <v>0</v>
      </c>
      <c r="C12" s="81">
        <v>0</v>
      </c>
      <c r="D12" s="81">
        <v>0</v>
      </c>
      <c r="E12" s="81">
        <v>0</v>
      </c>
      <c r="F12" s="82">
        <v>0</v>
      </c>
      <c r="G12" s="83">
        <v>0</v>
      </c>
      <c r="H12" s="2"/>
    </row>
    <row r="13" spans="1:8" x14ac:dyDescent="0.25">
      <c r="A13" s="1" t="s">
        <v>38</v>
      </c>
      <c r="B13" s="81">
        <v>2418.5100000000002</v>
      </c>
      <c r="C13" s="81">
        <v>1</v>
      </c>
      <c r="D13" s="81">
        <v>0</v>
      </c>
      <c r="E13" s="81">
        <v>0</v>
      </c>
      <c r="F13" s="82">
        <v>10</v>
      </c>
      <c r="G13" s="83">
        <v>0</v>
      </c>
      <c r="H13" s="2"/>
    </row>
    <row r="14" spans="1:8" x14ac:dyDescent="0.25">
      <c r="A14" s="1" t="s">
        <v>190</v>
      </c>
      <c r="B14" s="81">
        <v>0</v>
      </c>
      <c r="C14" s="81">
        <v>0</v>
      </c>
      <c r="D14" s="81">
        <v>0</v>
      </c>
      <c r="E14" s="81">
        <v>0</v>
      </c>
      <c r="F14" s="82">
        <v>0</v>
      </c>
      <c r="G14" s="83">
        <v>0</v>
      </c>
      <c r="H14" s="2"/>
    </row>
    <row r="15" spans="1:8" x14ac:dyDescent="0.25">
      <c r="A15" s="1" t="s">
        <v>46</v>
      </c>
      <c r="B15" s="88">
        <v>0</v>
      </c>
      <c r="C15" s="88">
        <v>0</v>
      </c>
      <c r="D15" s="88">
        <v>0</v>
      </c>
      <c r="E15" s="88">
        <v>0</v>
      </c>
      <c r="F15" s="89">
        <v>0</v>
      </c>
      <c r="G15" s="90">
        <v>0</v>
      </c>
      <c r="H15" s="6"/>
    </row>
    <row r="16" spans="1:8" x14ac:dyDescent="0.25">
      <c r="A16" s="1" t="s">
        <v>1</v>
      </c>
      <c r="B16" s="81">
        <v>70168.399999999994</v>
      </c>
      <c r="C16" s="81">
        <v>4582</v>
      </c>
      <c r="D16" s="81">
        <v>0</v>
      </c>
      <c r="E16" s="81">
        <v>0</v>
      </c>
      <c r="F16" s="82">
        <f>SUM(F4:F15)</f>
        <v>4620</v>
      </c>
      <c r="G16" s="83">
        <f>SUM(G4:G15)</f>
        <v>0</v>
      </c>
      <c r="H16" s="2"/>
    </row>
    <row r="17" spans="1:8" x14ac:dyDescent="0.25">
      <c r="A17" s="1"/>
      <c r="B17" s="81"/>
      <c r="C17" s="81"/>
      <c r="D17" s="81"/>
      <c r="E17" s="81"/>
      <c r="F17" s="82"/>
      <c r="G17" s="83"/>
      <c r="H17" s="2"/>
    </row>
    <row r="18" spans="1:8" x14ac:dyDescent="0.25">
      <c r="A18" s="1" t="s">
        <v>48</v>
      </c>
      <c r="B18" s="87"/>
      <c r="C18" s="87"/>
      <c r="D18" s="87"/>
      <c r="E18" s="87"/>
      <c r="F18" s="82"/>
      <c r="G18" s="83"/>
    </row>
    <row r="19" spans="1:8" x14ac:dyDescent="0.25">
      <c r="A19" s="1" t="s">
        <v>2</v>
      </c>
      <c r="B19" s="87"/>
      <c r="C19" s="87"/>
      <c r="D19" s="87"/>
      <c r="E19" s="87"/>
      <c r="F19" s="82"/>
      <c r="G19" s="83"/>
    </row>
    <row r="20" spans="1:8" x14ac:dyDescent="0.25">
      <c r="A20" s="1" t="s">
        <v>91</v>
      </c>
      <c r="B20" s="88">
        <v>0</v>
      </c>
      <c r="C20" s="88">
        <v>48</v>
      </c>
      <c r="D20" s="88">
        <v>0</v>
      </c>
      <c r="E20" s="88">
        <v>0</v>
      </c>
      <c r="F20" s="89">
        <v>50</v>
      </c>
      <c r="G20" s="90">
        <v>0</v>
      </c>
      <c r="H20" s="6"/>
    </row>
    <row r="21" spans="1:8" x14ac:dyDescent="0.25">
      <c r="A21" s="1" t="s">
        <v>2</v>
      </c>
      <c r="B21" s="81">
        <v>0</v>
      </c>
      <c r="C21" s="81">
        <v>48</v>
      </c>
      <c r="D21" s="81">
        <v>0</v>
      </c>
      <c r="E21" s="81">
        <v>0</v>
      </c>
      <c r="F21" s="82">
        <f>F20</f>
        <v>50</v>
      </c>
      <c r="G21" s="83">
        <v>0</v>
      </c>
      <c r="H21" s="2"/>
    </row>
    <row r="22" spans="1:8" x14ac:dyDescent="0.25">
      <c r="A22" s="1"/>
      <c r="B22" s="81"/>
      <c r="C22" s="81"/>
      <c r="D22" s="81"/>
      <c r="E22" s="81"/>
      <c r="F22" s="82"/>
      <c r="G22" s="83"/>
      <c r="H22" s="2"/>
    </row>
    <row r="23" spans="1:8" x14ac:dyDescent="0.25">
      <c r="A23" s="1" t="s">
        <v>191</v>
      </c>
      <c r="B23" s="87"/>
      <c r="C23" s="87"/>
      <c r="D23" s="87"/>
      <c r="E23" s="87"/>
      <c r="F23" s="82"/>
      <c r="G23" s="83"/>
    </row>
    <row r="24" spans="1:8" x14ac:dyDescent="0.25">
      <c r="A24" s="1" t="s">
        <v>192</v>
      </c>
      <c r="B24" s="81">
        <v>2365.5</v>
      </c>
      <c r="C24" s="81">
        <v>2204</v>
      </c>
      <c r="D24" s="81">
        <v>0</v>
      </c>
      <c r="E24" s="81">
        <v>0</v>
      </c>
      <c r="F24" s="82">
        <v>2500</v>
      </c>
      <c r="G24" s="83">
        <v>0</v>
      </c>
      <c r="H24" s="2"/>
    </row>
    <row r="25" spans="1:8" x14ac:dyDescent="0.25">
      <c r="A25" s="1" t="s">
        <v>70</v>
      </c>
      <c r="B25" s="81">
        <v>246.56</v>
      </c>
      <c r="C25" s="81">
        <v>0</v>
      </c>
      <c r="D25" s="81">
        <v>0</v>
      </c>
      <c r="E25" s="81">
        <v>0</v>
      </c>
      <c r="F25" s="82">
        <v>0</v>
      </c>
      <c r="G25" s="83">
        <v>0</v>
      </c>
      <c r="H25" s="2"/>
    </row>
    <row r="26" spans="1:8" x14ac:dyDescent="0.25">
      <c r="A26" s="1" t="s">
        <v>193</v>
      </c>
      <c r="B26" s="81">
        <v>1701.5</v>
      </c>
      <c r="C26" s="81">
        <v>538</v>
      </c>
      <c r="D26" s="81">
        <v>0</v>
      </c>
      <c r="E26" s="81">
        <v>0</v>
      </c>
      <c r="F26" s="82">
        <v>550</v>
      </c>
      <c r="G26" s="83">
        <v>0</v>
      </c>
      <c r="H26" s="2"/>
    </row>
    <row r="27" spans="1:8" x14ac:dyDescent="0.25">
      <c r="A27" s="1" t="s">
        <v>194</v>
      </c>
      <c r="B27" s="81">
        <v>119.25</v>
      </c>
      <c r="C27" s="81">
        <v>90</v>
      </c>
      <c r="D27" s="81">
        <v>0</v>
      </c>
      <c r="E27" s="81">
        <v>0</v>
      </c>
      <c r="F27" s="82">
        <v>100</v>
      </c>
      <c r="G27" s="83">
        <v>0</v>
      </c>
      <c r="H27" s="2"/>
    </row>
    <row r="28" spans="1:8" x14ac:dyDescent="0.25">
      <c r="A28" s="1" t="s">
        <v>89</v>
      </c>
      <c r="B28" s="81">
        <v>110.86</v>
      </c>
      <c r="C28" s="81">
        <v>111</v>
      </c>
      <c r="D28" s="81">
        <v>0</v>
      </c>
      <c r="E28" s="81">
        <v>0</v>
      </c>
      <c r="F28" s="82">
        <v>125</v>
      </c>
      <c r="G28" s="83">
        <v>0</v>
      </c>
      <c r="H28" s="2"/>
    </row>
    <row r="29" spans="1:8" x14ac:dyDescent="0.25">
      <c r="A29" s="1" t="s">
        <v>59</v>
      </c>
      <c r="B29" s="81">
        <v>0</v>
      </c>
      <c r="C29" s="81">
        <v>0</v>
      </c>
      <c r="D29" s="81">
        <v>0</v>
      </c>
      <c r="E29" s="81">
        <v>0</v>
      </c>
      <c r="F29" s="82">
        <v>0</v>
      </c>
      <c r="G29" s="83">
        <v>0</v>
      </c>
      <c r="H29" s="2"/>
    </row>
    <row r="30" spans="1:8" x14ac:dyDescent="0.25">
      <c r="A30" s="1" t="s">
        <v>82</v>
      </c>
      <c r="B30" s="88">
        <v>0</v>
      </c>
      <c r="C30" s="88">
        <v>137</v>
      </c>
      <c r="D30" s="88">
        <v>0</v>
      </c>
      <c r="E30" s="88">
        <v>0</v>
      </c>
      <c r="F30" s="89">
        <v>150</v>
      </c>
      <c r="G30" s="90">
        <v>0</v>
      </c>
      <c r="H30" s="6"/>
    </row>
    <row r="31" spans="1:8" x14ac:dyDescent="0.25">
      <c r="A31" s="1" t="s">
        <v>107</v>
      </c>
      <c r="B31" s="81">
        <v>4543.67</v>
      </c>
      <c r="C31" s="81">
        <v>3079</v>
      </c>
      <c r="D31" s="81">
        <v>0</v>
      </c>
      <c r="E31" s="81">
        <v>0</v>
      </c>
      <c r="F31" s="82">
        <f>SUM(F24:F30)</f>
        <v>3425</v>
      </c>
      <c r="G31" s="83">
        <f>SUM(G24:G30)</f>
        <v>0</v>
      </c>
      <c r="H31" s="2"/>
    </row>
    <row r="32" spans="1:8" x14ac:dyDescent="0.25">
      <c r="A32" s="1"/>
      <c r="B32" s="81"/>
      <c r="C32" s="81"/>
      <c r="D32" s="81"/>
      <c r="E32" s="81"/>
      <c r="F32" s="82"/>
      <c r="G32" s="83"/>
      <c r="H32" s="2"/>
    </row>
    <row r="33" spans="1:8" x14ac:dyDescent="0.25">
      <c r="A33" s="1" t="s">
        <v>195</v>
      </c>
      <c r="B33" s="87"/>
      <c r="C33" s="87"/>
      <c r="D33" s="87"/>
      <c r="E33" s="87"/>
      <c r="F33" s="82"/>
      <c r="G33" s="83"/>
    </row>
    <row r="34" spans="1:8" x14ac:dyDescent="0.25">
      <c r="A34" s="1" t="s">
        <v>196</v>
      </c>
      <c r="B34" s="81">
        <v>4116.21</v>
      </c>
      <c r="C34" s="81">
        <v>0</v>
      </c>
      <c r="D34" s="81">
        <v>0</v>
      </c>
      <c r="E34" s="81">
        <v>0</v>
      </c>
      <c r="F34" s="82">
        <v>0</v>
      </c>
      <c r="G34" s="83">
        <v>0</v>
      </c>
      <c r="H34" s="2"/>
    </row>
    <row r="35" spans="1:8" x14ac:dyDescent="0.25">
      <c r="A35" s="1" t="s">
        <v>102</v>
      </c>
      <c r="B35" s="81">
        <v>200</v>
      </c>
      <c r="C35" s="81">
        <v>0</v>
      </c>
      <c r="D35" s="81">
        <v>0</v>
      </c>
      <c r="E35" s="81">
        <v>0</v>
      </c>
      <c r="F35" s="82">
        <v>0</v>
      </c>
      <c r="G35" s="83">
        <v>0</v>
      </c>
      <c r="H35" s="2"/>
    </row>
    <row r="36" spans="1:8" x14ac:dyDescent="0.25">
      <c r="A36" s="1" t="s">
        <v>197</v>
      </c>
      <c r="B36" s="81">
        <v>1320</v>
      </c>
      <c r="C36" s="81">
        <v>1320</v>
      </c>
      <c r="D36" s="81">
        <v>0</v>
      </c>
      <c r="E36" s="81">
        <v>0</v>
      </c>
      <c r="F36" s="82">
        <v>1350</v>
      </c>
      <c r="G36" s="83">
        <v>0</v>
      </c>
      <c r="H36" s="2"/>
    </row>
    <row r="37" spans="1:8" x14ac:dyDescent="0.25">
      <c r="A37" s="1" t="s">
        <v>194</v>
      </c>
      <c r="B37" s="81">
        <v>0</v>
      </c>
      <c r="C37" s="81">
        <v>0</v>
      </c>
      <c r="D37" s="81">
        <v>0</v>
      </c>
      <c r="E37" s="81">
        <v>0</v>
      </c>
      <c r="F37" s="82">
        <v>0</v>
      </c>
      <c r="G37" s="83">
        <v>0</v>
      </c>
      <c r="H37" s="2"/>
    </row>
    <row r="38" spans="1:8" x14ac:dyDescent="0.25">
      <c r="A38" s="1" t="s">
        <v>55</v>
      </c>
      <c r="B38" s="81">
        <v>1890</v>
      </c>
      <c r="C38" s="81">
        <v>938</v>
      </c>
      <c r="D38" s="81">
        <v>0</v>
      </c>
      <c r="E38" s="81">
        <v>0</v>
      </c>
      <c r="F38" s="82">
        <v>950</v>
      </c>
      <c r="G38" s="83">
        <v>0</v>
      </c>
      <c r="H38" s="2"/>
    </row>
    <row r="39" spans="1:8" x14ac:dyDescent="0.25">
      <c r="A39" s="1" t="s">
        <v>198</v>
      </c>
      <c r="B39" s="81">
        <v>0</v>
      </c>
      <c r="C39" s="81">
        <v>300</v>
      </c>
      <c r="D39" s="81">
        <v>0</v>
      </c>
      <c r="E39" s="81">
        <v>0</v>
      </c>
      <c r="F39" s="82">
        <v>300</v>
      </c>
      <c r="G39" s="83">
        <v>0</v>
      </c>
      <c r="H39" s="2"/>
    </row>
    <row r="40" spans="1:8" x14ac:dyDescent="0.25">
      <c r="A40" s="1" t="s">
        <v>199</v>
      </c>
      <c r="B40" s="81">
        <v>5167.47</v>
      </c>
      <c r="C40" s="81">
        <v>1245</v>
      </c>
      <c r="D40" s="81">
        <v>0</v>
      </c>
      <c r="E40" s="81">
        <v>0</v>
      </c>
      <c r="F40" s="82">
        <v>1250</v>
      </c>
      <c r="G40" s="83">
        <v>0</v>
      </c>
      <c r="H40" s="2"/>
    </row>
    <row r="41" spans="1:8" x14ac:dyDescent="0.25">
      <c r="A41" s="1" t="s">
        <v>200</v>
      </c>
      <c r="B41" s="81">
        <v>500</v>
      </c>
      <c r="C41" s="81">
        <v>130</v>
      </c>
      <c r="D41" s="81">
        <v>0</v>
      </c>
      <c r="E41" s="81">
        <v>0</v>
      </c>
      <c r="F41" s="82">
        <v>150</v>
      </c>
      <c r="G41" s="83">
        <v>0</v>
      </c>
      <c r="H41" s="2"/>
    </row>
    <row r="42" spans="1:8" x14ac:dyDescent="0.25">
      <c r="A42" s="1" t="s">
        <v>201</v>
      </c>
      <c r="B42" s="81">
        <v>0</v>
      </c>
      <c r="C42" s="81">
        <v>0</v>
      </c>
      <c r="D42" s="81">
        <v>0</v>
      </c>
      <c r="E42" s="81">
        <v>0</v>
      </c>
      <c r="F42" s="82">
        <v>0</v>
      </c>
      <c r="G42" s="83">
        <v>0</v>
      </c>
      <c r="H42" s="2"/>
    </row>
    <row r="43" spans="1:8" x14ac:dyDescent="0.25">
      <c r="A43" s="1" t="s">
        <v>202</v>
      </c>
      <c r="B43" s="81">
        <v>0</v>
      </c>
      <c r="C43" s="81">
        <v>0</v>
      </c>
      <c r="D43" s="81">
        <v>0</v>
      </c>
      <c r="E43" s="81">
        <v>0</v>
      </c>
      <c r="F43" s="82">
        <v>0</v>
      </c>
      <c r="G43" s="83">
        <v>0</v>
      </c>
      <c r="H43" s="2"/>
    </row>
    <row r="44" spans="1:8" x14ac:dyDescent="0.25">
      <c r="A44" s="1" t="s">
        <v>203</v>
      </c>
      <c r="B44" s="81">
        <v>0</v>
      </c>
      <c r="C44" s="81">
        <v>0</v>
      </c>
      <c r="D44" s="81">
        <v>0</v>
      </c>
      <c r="E44" s="81">
        <v>0</v>
      </c>
      <c r="F44" s="82">
        <v>0</v>
      </c>
      <c r="G44" s="83">
        <v>0</v>
      </c>
      <c r="H44" s="2"/>
    </row>
    <row r="45" spans="1:8" x14ac:dyDescent="0.25">
      <c r="A45" s="1" t="s">
        <v>204</v>
      </c>
      <c r="B45" s="81">
        <v>0</v>
      </c>
      <c r="C45" s="81">
        <v>0</v>
      </c>
      <c r="D45" s="81">
        <v>0</v>
      </c>
      <c r="E45" s="81">
        <v>0</v>
      </c>
      <c r="F45" s="82">
        <v>0</v>
      </c>
      <c r="G45" s="83">
        <v>0</v>
      </c>
      <c r="H45" s="2"/>
    </row>
    <row r="46" spans="1:8" x14ac:dyDescent="0.25">
      <c r="A46" s="1" t="s">
        <v>205</v>
      </c>
      <c r="B46" s="88">
        <v>0</v>
      </c>
      <c r="C46" s="88">
        <v>0</v>
      </c>
      <c r="D46" s="88">
        <v>0</v>
      </c>
      <c r="E46" s="88">
        <v>0</v>
      </c>
      <c r="F46" s="89">
        <v>0</v>
      </c>
      <c r="G46" s="90">
        <v>0</v>
      </c>
      <c r="H46" s="6"/>
    </row>
    <row r="47" spans="1:8" x14ac:dyDescent="0.25">
      <c r="A47" s="1" t="s">
        <v>206</v>
      </c>
      <c r="B47" s="81">
        <v>13193.68</v>
      </c>
      <c r="C47" s="81">
        <v>3933</v>
      </c>
      <c r="D47" s="81">
        <v>0</v>
      </c>
      <c r="E47" s="81">
        <v>0</v>
      </c>
      <c r="F47" s="82">
        <f>SUM(F34:F46)</f>
        <v>4000</v>
      </c>
      <c r="G47" s="83">
        <f>SUM(G34:G46)</f>
        <v>0</v>
      </c>
      <c r="H47" s="2"/>
    </row>
    <row r="48" spans="1:8" x14ac:dyDescent="0.25">
      <c r="A48" s="1"/>
      <c r="B48" s="81"/>
      <c r="C48" s="81"/>
      <c r="D48" s="81"/>
      <c r="E48" s="81"/>
      <c r="F48" s="82"/>
      <c r="G48" s="83"/>
      <c r="H48" s="2"/>
    </row>
    <row r="49" spans="1:8" x14ac:dyDescent="0.25">
      <c r="A49" s="1" t="s">
        <v>207</v>
      </c>
      <c r="B49" s="87"/>
      <c r="C49" s="87"/>
      <c r="D49" s="87"/>
      <c r="E49" s="87"/>
      <c r="F49" s="82"/>
      <c r="G49" s="83"/>
    </row>
    <row r="50" spans="1:8" x14ac:dyDescent="0.25">
      <c r="A50" s="1" t="s">
        <v>66</v>
      </c>
      <c r="B50" s="81">
        <v>0</v>
      </c>
      <c r="C50" s="81">
        <v>0</v>
      </c>
      <c r="D50" s="81">
        <v>0</v>
      </c>
      <c r="E50" s="81">
        <v>0</v>
      </c>
      <c r="F50" s="82">
        <v>0</v>
      </c>
      <c r="G50" s="83">
        <v>0</v>
      </c>
      <c r="H50" s="2"/>
    </row>
    <row r="51" spans="1:8" x14ac:dyDescent="0.25">
      <c r="A51" s="1" t="s">
        <v>68</v>
      </c>
      <c r="B51" s="81">
        <v>0</v>
      </c>
      <c r="C51" s="81">
        <v>0</v>
      </c>
      <c r="D51" s="81">
        <v>0</v>
      </c>
      <c r="E51" s="81">
        <v>0</v>
      </c>
      <c r="F51" s="82">
        <v>0</v>
      </c>
      <c r="G51" s="83">
        <v>0</v>
      </c>
      <c r="H51" s="2"/>
    </row>
    <row r="52" spans="1:8" x14ac:dyDescent="0.25">
      <c r="A52" s="1" t="s">
        <v>52</v>
      </c>
      <c r="B52" s="81">
        <v>0</v>
      </c>
      <c r="C52" s="81">
        <v>0</v>
      </c>
      <c r="D52" s="81">
        <v>0</v>
      </c>
      <c r="E52" s="81">
        <v>0</v>
      </c>
      <c r="F52" s="82">
        <v>0</v>
      </c>
      <c r="G52" s="83">
        <v>0</v>
      </c>
      <c r="H52" s="2"/>
    </row>
    <row r="53" spans="1:8" x14ac:dyDescent="0.25">
      <c r="A53" s="1" t="s">
        <v>102</v>
      </c>
      <c r="B53" s="81">
        <v>0</v>
      </c>
      <c r="C53" s="81">
        <v>0</v>
      </c>
      <c r="D53" s="81">
        <v>0</v>
      </c>
      <c r="E53" s="81">
        <v>0</v>
      </c>
      <c r="F53" s="82">
        <v>0</v>
      </c>
      <c r="G53" s="83">
        <v>0</v>
      </c>
      <c r="H53" s="2"/>
    </row>
    <row r="54" spans="1:8" x14ac:dyDescent="0.25">
      <c r="A54" s="1" t="s">
        <v>85</v>
      </c>
      <c r="B54" s="81">
        <v>1000</v>
      </c>
      <c r="C54" s="81">
        <v>0</v>
      </c>
      <c r="D54" s="81">
        <v>0</v>
      </c>
      <c r="E54" s="81">
        <v>0</v>
      </c>
      <c r="F54" s="82">
        <v>0</v>
      </c>
      <c r="G54" s="83">
        <v>0</v>
      </c>
      <c r="H54" s="2"/>
    </row>
    <row r="55" spans="1:8" x14ac:dyDescent="0.25">
      <c r="A55" s="1" t="s">
        <v>93</v>
      </c>
      <c r="B55" s="81">
        <v>768</v>
      </c>
      <c r="C55" s="81">
        <v>625</v>
      </c>
      <c r="D55" s="81">
        <v>0</v>
      </c>
      <c r="E55" s="81">
        <v>0</v>
      </c>
      <c r="F55" s="82">
        <v>625</v>
      </c>
      <c r="G55" s="83">
        <v>0</v>
      </c>
      <c r="H55" s="2"/>
    </row>
    <row r="56" spans="1:8" x14ac:dyDescent="0.25">
      <c r="A56" s="1" t="s">
        <v>82</v>
      </c>
      <c r="B56" s="81">
        <v>0</v>
      </c>
      <c r="C56" s="81">
        <v>0</v>
      </c>
      <c r="D56" s="81">
        <v>0</v>
      </c>
      <c r="E56" s="81">
        <v>0</v>
      </c>
      <c r="F56" s="82">
        <v>0</v>
      </c>
      <c r="G56" s="83">
        <v>0</v>
      </c>
      <c r="H56" s="2"/>
    </row>
    <row r="57" spans="1:8" x14ac:dyDescent="0.25">
      <c r="A57" s="1" t="s">
        <v>104</v>
      </c>
      <c r="B57" s="88">
        <v>0</v>
      </c>
      <c r="C57" s="88">
        <v>0</v>
      </c>
      <c r="D57" s="88">
        <v>0</v>
      </c>
      <c r="E57" s="88">
        <v>0</v>
      </c>
      <c r="F57" s="89">
        <v>0</v>
      </c>
      <c r="G57" s="90">
        <v>0</v>
      </c>
      <c r="H57" s="6"/>
    </row>
    <row r="58" spans="1:8" x14ac:dyDescent="0.25">
      <c r="A58" s="1" t="s">
        <v>208</v>
      </c>
      <c r="B58" s="81">
        <v>1768</v>
      </c>
      <c r="C58" s="81">
        <v>625</v>
      </c>
      <c r="D58" s="81">
        <v>0</v>
      </c>
      <c r="E58" s="81">
        <v>0</v>
      </c>
      <c r="F58" s="82">
        <f>SUM(F50:F57)</f>
        <v>625</v>
      </c>
      <c r="G58" s="83">
        <f>SUM(G50:G57)</f>
        <v>0</v>
      </c>
      <c r="H58" s="2"/>
    </row>
    <row r="59" spans="1:8" x14ac:dyDescent="0.25">
      <c r="A59" s="1"/>
      <c r="B59" s="81"/>
      <c r="C59" s="81"/>
      <c r="D59" s="81"/>
      <c r="E59" s="81"/>
      <c r="F59" s="82"/>
      <c r="G59" s="83"/>
      <c r="H59" s="2"/>
    </row>
    <row r="60" spans="1:8" ht="16.2" thickBot="1" x14ac:dyDescent="0.3">
      <c r="A60" s="1" t="s">
        <v>48</v>
      </c>
      <c r="B60" s="84">
        <v>19505.349999999999</v>
      </c>
      <c r="C60" s="84">
        <v>7685</v>
      </c>
      <c r="D60" s="84">
        <v>0</v>
      </c>
      <c r="E60" s="84">
        <v>0</v>
      </c>
      <c r="F60" s="85">
        <f>F58+F47+F31</f>
        <v>8050</v>
      </c>
      <c r="G60" s="86">
        <f>G58+G47+G31+G21</f>
        <v>0</v>
      </c>
      <c r="H60" s="5"/>
    </row>
    <row r="61" spans="1:8" ht="16.2" thickTop="1" x14ac:dyDescent="0.25">
      <c r="A61" s="1"/>
      <c r="B61" s="81"/>
      <c r="C61" s="81"/>
      <c r="D61" s="81"/>
      <c r="E61" s="81"/>
      <c r="F61" s="82"/>
      <c r="G61" s="83"/>
      <c r="H61" s="2"/>
    </row>
    <row r="62" spans="1:8" ht="16.2" thickBot="1" x14ac:dyDescent="0.3">
      <c r="A62" s="1" t="s">
        <v>209</v>
      </c>
      <c r="B62" s="84">
        <v>50663.05</v>
      </c>
      <c r="C62" s="84">
        <v>-3103</v>
      </c>
      <c r="D62" s="84">
        <v>0</v>
      </c>
      <c r="E62" s="84">
        <v>0</v>
      </c>
      <c r="F62" s="85">
        <f>F16-F60</f>
        <v>-3430</v>
      </c>
      <c r="G62" s="86">
        <f>G16-G60</f>
        <v>0</v>
      </c>
      <c r="H62" s="5"/>
    </row>
    <row r="63" spans="1:8" ht="16.2" thickTop="1" x14ac:dyDescent="0.25"/>
    <row r="65" spans="1:6" ht="26.4" x14ac:dyDescent="0.25">
      <c r="A65" s="53" t="s">
        <v>698</v>
      </c>
      <c r="B65" s="53" t="s">
        <v>699</v>
      </c>
      <c r="C65" s="53" t="s">
        <v>700</v>
      </c>
      <c r="D65" s="53" t="s">
        <v>701</v>
      </c>
      <c r="E65" s="53" t="s">
        <v>702</v>
      </c>
      <c r="F65" s="54" t="s">
        <v>703</v>
      </c>
    </row>
    <row r="66" spans="1:6" x14ac:dyDescent="0.25">
      <c r="A66" s="58">
        <v>0</v>
      </c>
      <c r="B66" s="58">
        <v>0</v>
      </c>
      <c r="C66" s="60" t="s">
        <v>704</v>
      </c>
      <c r="D66" s="55"/>
      <c r="E66" s="55" t="s">
        <v>704</v>
      </c>
      <c r="F66" s="57">
        <f>168083+F62</f>
        <v>164653</v>
      </c>
    </row>
    <row r="67" spans="1:6" x14ac:dyDescent="0.25">
      <c r="A67" s="11"/>
      <c r="B67" s="11"/>
      <c r="C67" s="11"/>
      <c r="D67" s="11"/>
      <c r="E67" s="18"/>
      <c r="F67" s="21"/>
    </row>
    <row r="68" spans="1:6" ht="39.6" x14ac:dyDescent="0.25">
      <c r="A68" s="53" t="s">
        <v>705</v>
      </c>
      <c r="B68" s="53" t="s">
        <v>706</v>
      </c>
      <c r="C68" s="53" t="s">
        <v>707</v>
      </c>
      <c r="D68" s="11"/>
      <c r="E68" s="18"/>
      <c r="F68" s="21"/>
    </row>
    <row r="69" spans="1:6" x14ac:dyDescent="0.25">
      <c r="A69" s="55" t="s">
        <v>704</v>
      </c>
      <c r="B69" s="58">
        <f>F66+G62</f>
        <v>164653</v>
      </c>
      <c r="C69" s="55" t="s">
        <v>704</v>
      </c>
      <c r="D69" s="11"/>
      <c r="E69" s="18"/>
      <c r="F69" s="21"/>
    </row>
    <row r="70" spans="1:6" x14ac:dyDescent="0.25">
      <c r="E70" s="38"/>
      <c r="F70" s="40"/>
    </row>
  </sheetData>
  <pageMargins left="0.7" right="0.7" top="0.75" bottom="0.75" header="0.3" footer="0.3"/>
  <pageSetup paperSize="3"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workbookViewId="0">
      <pane ySplit="1" topLeftCell="A23" activePane="bottomLeft" state="frozen"/>
      <selection pane="bottomLeft" activeCell="B43" sqref="B43"/>
    </sheetView>
  </sheetViews>
  <sheetFormatPr defaultRowHeight="15.6" x14ac:dyDescent="0.25"/>
  <cols>
    <col min="1" max="1" width="41.5546875" bestFit="1" customWidth="1"/>
    <col min="2" max="5" width="17" customWidth="1"/>
    <col min="6" max="6" width="17" style="38" customWidth="1"/>
    <col min="7" max="7" width="17" style="40" customWidth="1"/>
    <col min="8" max="8" width="17" customWidth="1"/>
  </cols>
  <sheetData>
    <row r="1" spans="1:8" ht="46.8" x14ac:dyDescent="0.25">
      <c r="A1" s="4" t="s">
        <v>210</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38</v>
      </c>
      <c r="B4" s="88">
        <v>1534.81</v>
      </c>
      <c r="C4" s="88">
        <v>0.76</v>
      </c>
      <c r="D4" s="88">
        <v>300</v>
      </c>
      <c r="E4" s="88">
        <v>300</v>
      </c>
      <c r="F4" s="89">
        <v>50</v>
      </c>
      <c r="G4" s="90">
        <v>300</v>
      </c>
      <c r="H4" s="6"/>
    </row>
    <row r="5" spans="1:8" x14ac:dyDescent="0.25">
      <c r="A5" s="1" t="s">
        <v>2</v>
      </c>
      <c r="B5" s="81">
        <v>1534.81</v>
      </c>
      <c r="C5" s="81">
        <v>0.76</v>
      </c>
      <c r="D5" s="81">
        <v>300</v>
      </c>
      <c r="E5" s="81">
        <v>300</v>
      </c>
      <c r="F5" s="82">
        <f>F4</f>
        <v>50</v>
      </c>
      <c r="G5" s="83">
        <v>300</v>
      </c>
      <c r="H5" s="2"/>
    </row>
    <row r="6" spans="1:8" x14ac:dyDescent="0.25">
      <c r="A6" s="1"/>
      <c r="B6" s="81"/>
      <c r="C6" s="81"/>
      <c r="D6" s="81"/>
      <c r="E6" s="81"/>
      <c r="F6" s="82"/>
      <c r="G6" s="83"/>
      <c r="H6" s="2"/>
    </row>
    <row r="7" spans="1:8" x14ac:dyDescent="0.25">
      <c r="A7" s="1" t="s">
        <v>211</v>
      </c>
      <c r="B7" s="87"/>
      <c r="C7" s="87"/>
      <c r="D7" s="87"/>
      <c r="E7" s="87"/>
      <c r="F7" s="82"/>
      <c r="G7" s="83"/>
    </row>
    <row r="8" spans="1:8" x14ac:dyDescent="0.25">
      <c r="A8" s="1" t="s">
        <v>7</v>
      </c>
      <c r="B8" s="88">
        <v>23032.29</v>
      </c>
      <c r="C8" s="88">
        <v>22183.75</v>
      </c>
      <c r="D8" s="88">
        <v>23032</v>
      </c>
      <c r="E8" s="88">
        <v>23032</v>
      </c>
      <c r="F8" s="89">
        <v>23032</v>
      </c>
      <c r="G8" s="90">
        <v>23032</v>
      </c>
      <c r="H8" s="6"/>
    </row>
    <row r="9" spans="1:8" x14ac:dyDescent="0.25">
      <c r="A9" s="1" t="s">
        <v>212</v>
      </c>
      <c r="B9" s="81">
        <v>23032.29</v>
      </c>
      <c r="C9" s="81">
        <v>22183.75</v>
      </c>
      <c r="D9" s="81">
        <v>23032</v>
      </c>
      <c r="E9" s="81">
        <v>23032</v>
      </c>
      <c r="F9" s="82">
        <f>F8</f>
        <v>23032</v>
      </c>
      <c r="G9" s="83">
        <v>23032</v>
      </c>
      <c r="H9" s="2"/>
    </row>
    <row r="10" spans="1:8" x14ac:dyDescent="0.25">
      <c r="A10" s="1"/>
      <c r="B10" s="81"/>
      <c r="C10" s="81"/>
      <c r="D10" s="81"/>
      <c r="E10" s="81"/>
      <c r="F10" s="82"/>
      <c r="G10" s="83"/>
      <c r="H10" s="2"/>
    </row>
    <row r="11" spans="1:8" x14ac:dyDescent="0.25">
      <c r="A11" s="1" t="s">
        <v>213</v>
      </c>
      <c r="B11" s="87"/>
      <c r="C11" s="87"/>
      <c r="D11" s="87"/>
      <c r="E11" s="87"/>
      <c r="F11" s="82"/>
      <c r="G11" s="83"/>
    </row>
    <row r="12" spans="1:8" x14ac:dyDescent="0.25">
      <c r="A12" s="1" t="s">
        <v>182</v>
      </c>
      <c r="B12" s="88">
        <v>444.46</v>
      </c>
      <c r="C12" s="88">
        <v>5948.66</v>
      </c>
      <c r="D12" s="88">
        <v>444</v>
      </c>
      <c r="E12" s="88">
        <v>444</v>
      </c>
      <c r="F12" s="89">
        <v>444</v>
      </c>
      <c r="G12" s="90">
        <v>444</v>
      </c>
      <c r="H12" s="6"/>
    </row>
    <row r="13" spans="1:8" x14ac:dyDescent="0.25">
      <c r="A13" s="1" t="s">
        <v>214</v>
      </c>
      <c r="B13" s="81">
        <v>444.46</v>
      </c>
      <c r="C13" s="81">
        <v>5948.66</v>
      </c>
      <c r="D13" s="81">
        <v>444</v>
      </c>
      <c r="E13" s="81">
        <v>444</v>
      </c>
      <c r="F13" s="82">
        <f>F12</f>
        <v>444</v>
      </c>
      <c r="G13" s="83">
        <v>444</v>
      </c>
      <c r="H13" s="2"/>
    </row>
    <row r="14" spans="1:8" x14ac:dyDescent="0.25">
      <c r="A14" s="1"/>
      <c r="B14" s="81"/>
      <c r="C14" s="81"/>
      <c r="D14" s="81"/>
      <c r="E14" s="81"/>
      <c r="F14" s="82"/>
      <c r="G14" s="83"/>
      <c r="H14" s="2"/>
    </row>
    <row r="15" spans="1:8" x14ac:dyDescent="0.25">
      <c r="A15" s="1" t="s">
        <v>215</v>
      </c>
      <c r="B15" s="87"/>
      <c r="C15" s="87"/>
      <c r="D15" s="87"/>
      <c r="E15" s="87"/>
      <c r="F15" s="82"/>
      <c r="G15" s="83"/>
    </row>
    <row r="16" spans="1:8" x14ac:dyDescent="0.25">
      <c r="A16" s="1" t="s">
        <v>182</v>
      </c>
      <c r="B16" s="88">
        <v>5782.74</v>
      </c>
      <c r="C16" s="88">
        <v>0</v>
      </c>
      <c r="D16" s="88">
        <v>5782</v>
      </c>
      <c r="E16" s="88">
        <v>5782</v>
      </c>
      <c r="F16" s="89">
        <v>5782</v>
      </c>
      <c r="G16" s="90">
        <v>5782</v>
      </c>
      <c r="H16" s="6"/>
    </row>
    <row r="17" spans="1:8" x14ac:dyDescent="0.25">
      <c r="A17" s="1" t="s">
        <v>216</v>
      </c>
      <c r="B17" s="81">
        <v>5782.74</v>
      </c>
      <c r="C17" s="81">
        <v>0</v>
      </c>
      <c r="D17" s="81">
        <v>5782</v>
      </c>
      <c r="E17" s="81">
        <v>5782</v>
      </c>
      <c r="F17" s="82">
        <v>5782</v>
      </c>
      <c r="G17" s="83">
        <v>5782</v>
      </c>
      <c r="H17" s="2"/>
    </row>
    <row r="18" spans="1:8" x14ac:dyDescent="0.25">
      <c r="A18" s="1"/>
      <c r="B18" s="81"/>
      <c r="C18" s="81"/>
      <c r="D18" s="81"/>
      <c r="E18" s="81"/>
      <c r="F18" s="82"/>
      <c r="G18" s="83"/>
      <c r="H18" s="2"/>
    </row>
    <row r="19" spans="1:8" ht="16.2" thickBot="1" x14ac:dyDescent="0.3">
      <c r="A19" s="1" t="s">
        <v>1</v>
      </c>
      <c r="B19" s="84">
        <v>30794.3</v>
      </c>
      <c r="C19" s="84">
        <v>28133.17</v>
      </c>
      <c r="D19" s="84">
        <v>29558</v>
      </c>
      <c r="E19" s="84">
        <v>29558</v>
      </c>
      <c r="F19" s="85">
        <f>F5+F9+F13+F17</f>
        <v>29308</v>
      </c>
      <c r="G19" s="86">
        <f>G17+G13+G9+G5</f>
        <v>29558</v>
      </c>
      <c r="H19" s="5"/>
    </row>
    <row r="20" spans="1:8" ht="16.2" thickTop="1" x14ac:dyDescent="0.25">
      <c r="A20" s="1" t="s">
        <v>48</v>
      </c>
      <c r="B20" s="87"/>
      <c r="C20" s="87"/>
      <c r="D20" s="87"/>
      <c r="E20" s="87"/>
      <c r="F20" s="82"/>
      <c r="G20" s="83"/>
    </row>
    <row r="21" spans="1:8" x14ac:dyDescent="0.25">
      <c r="A21" s="1" t="s">
        <v>211</v>
      </c>
      <c r="B21" s="87"/>
      <c r="C21" s="87"/>
      <c r="D21" s="87"/>
      <c r="E21" s="87"/>
      <c r="F21" s="82"/>
      <c r="G21" s="83"/>
    </row>
    <row r="22" spans="1:8" x14ac:dyDescent="0.25">
      <c r="A22" s="1" t="s">
        <v>217</v>
      </c>
      <c r="B22" s="88">
        <v>0</v>
      </c>
      <c r="C22" s="88">
        <v>0</v>
      </c>
      <c r="D22" s="88">
        <v>23332</v>
      </c>
      <c r="E22" s="88">
        <v>23332</v>
      </c>
      <c r="F22" s="89">
        <v>0</v>
      </c>
      <c r="G22" s="90">
        <v>23332</v>
      </c>
      <c r="H22" s="6"/>
    </row>
    <row r="23" spans="1:8" x14ac:dyDescent="0.25">
      <c r="A23" s="1" t="s">
        <v>212</v>
      </c>
      <c r="B23" s="81">
        <v>0</v>
      </c>
      <c r="C23" s="81">
        <v>0</v>
      </c>
      <c r="D23" s="81">
        <v>23332</v>
      </c>
      <c r="E23" s="81">
        <v>23332</v>
      </c>
      <c r="F23" s="82">
        <f>F22</f>
        <v>0</v>
      </c>
      <c r="G23" s="83">
        <f>SUM(G22)</f>
        <v>23332</v>
      </c>
      <c r="H23" s="2"/>
    </row>
    <row r="24" spans="1:8" x14ac:dyDescent="0.25">
      <c r="A24" s="1"/>
      <c r="B24" s="81"/>
      <c r="C24" s="81"/>
      <c r="D24" s="81"/>
      <c r="E24" s="81"/>
      <c r="F24" s="82"/>
      <c r="G24" s="83"/>
      <c r="H24" s="2"/>
    </row>
    <row r="25" spans="1:8" x14ac:dyDescent="0.25">
      <c r="A25" s="1" t="s">
        <v>213</v>
      </c>
      <c r="B25" s="87"/>
      <c r="C25" s="87"/>
      <c r="D25" s="87"/>
      <c r="E25" s="87"/>
      <c r="F25" s="82"/>
      <c r="G25" s="83"/>
    </row>
    <row r="26" spans="1:8" x14ac:dyDescent="0.25">
      <c r="A26" s="1" t="s">
        <v>217</v>
      </c>
      <c r="B26" s="88">
        <v>0</v>
      </c>
      <c r="C26" s="88">
        <v>0</v>
      </c>
      <c r="D26" s="88">
        <v>444</v>
      </c>
      <c r="E26" s="88">
        <v>444</v>
      </c>
      <c r="F26" s="89">
        <v>0</v>
      </c>
      <c r="G26" s="90">
        <v>444</v>
      </c>
      <c r="H26" s="6"/>
    </row>
    <row r="27" spans="1:8" x14ac:dyDescent="0.25">
      <c r="A27" s="1" t="s">
        <v>214</v>
      </c>
      <c r="B27" s="81">
        <v>0</v>
      </c>
      <c r="C27" s="81">
        <v>0</v>
      </c>
      <c r="D27" s="81">
        <v>444</v>
      </c>
      <c r="E27" s="81">
        <v>444</v>
      </c>
      <c r="F27" s="82">
        <v>0</v>
      </c>
      <c r="G27" s="83">
        <f>SUM(G26)</f>
        <v>444</v>
      </c>
      <c r="H27" s="2"/>
    </row>
    <row r="28" spans="1:8" x14ac:dyDescent="0.25">
      <c r="A28" s="1"/>
      <c r="B28" s="81"/>
      <c r="C28" s="81"/>
      <c r="D28" s="81"/>
      <c r="E28" s="81"/>
      <c r="F28" s="82"/>
      <c r="G28" s="83"/>
      <c r="H28" s="2"/>
    </row>
    <row r="29" spans="1:8" x14ac:dyDescent="0.25">
      <c r="A29" s="1" t="s">
        <v>215</v>
      </c>
      <c r="B29" s="87"/>
      <c r="C29" s="87"/>
      <c r="D29" s="87"/>
      <c r="E29" s="87"/>
      <c r="F29" s="82"/>
      <c r="G29" s="83"/>
    </row>
    <row r="30" spans="1:8" x14ac:dyDescent="0.25">
      <c r="A30" s="1" t="s">
        <v>217</v>
      </c>
      <c r="B30" s="88">
        <v>0</v>
      </c>
      <c r="C30" s="88">
        <v>0</v>
      </c>
      <c r="D30" s="88">
        <v>5782</v>
      </c>
      <c r="E30" s="88">
        <v>5782</v>
      </c>
      <c r="F30" s="89">
        <v>0</v>
      </c>
      <c r="G30" s="90">
        <v>5782</v>
      </c>
      <c r="H30" s="6"/>
    </row>
    <row r="31" spans="1:8" x14ac:dyDescent="0.25">
      <c r="A31" s="1" t="s">
        <v>216</v>
      </c>
      <c r="B31" s="81">
        <v>0</v>
      </c>
      <c r="C31" s="81">
        <v>0</v>
      </c>
      <c r="D31" s="81">
        <v>5782</v>
      </c>
      <c r="E31" s="81">
        <v>5782</v>
      </c>
      <c r="F31" s="82">
        <v>0</v>
      </c>
      <c r="G31" s="83">
        <f>SUM(G30)</f>
        <v>5782</v>
      </c>
      <c r="H31" s="2"/>
    </row>
    <row r="32" spans="1:8" x14ac:dyDescent="0.25">
      <c r="A32" s="1"/>
      <c r="B32" s="81"/>
      <c r="C32" s="81"/>
      <c r="D32" s="81"/>
      <c r="E32" s="81"/>
      <c r="F32" s="82"/>
      <c r="G32" s="83"/>
      <c r="H32" s="2"/>
    </row>
    <row r="33" spans="1:8" ht="16.2" thickBot="1" x14ac:dyDescent="0.3">
      <c r="A33" s="1" t="s">
        <v>48</v>
      </c>
      <c r="B33" s="84">
        <v>0</v>
      </c>
      <c r="C33" s="84">
        <v>0</v>
      </c>
      <c r="D33" s="84">
        <v>29558</v>
      </c>
      <c r="E33" s="84">
        <v>29558</v>
      </c>
      <c r="F33" s="85">
        <f>SUM(F22:F32)</f>
        <v>0</v>
      </c>
      <c r="G33" s="86">
        <f>G31+G27+G23</f>
        <v>29558</v>
      </c>
      <c r="H33" s="5"/>
    </row>
    <row r="34" spans="1:8" ht="16.2" thickTop="1" x14ac:dyDescent="0.25">
      <c r="A34" s="1"/>
      <c r="B34" s="81"/>
      <c r="C34" s="81"/>
      <c r="D34" s="81"/>
      <c r="E34" s="81"/>
      <c r="F34" s="82"/>
      <c r="G34" s="83"/>
      <c r="H34" s="2"/>
    </row>
    <row r="35" spans="1:8" ht="16.2" thickBot="1" x14ac:dyDescent="0.3">
      <c r="A35" s="1" t="s">
        <v>218</v>
      </c>
      <c r="B35" s="84">
        <v>30794.3</v>
      </c>
      <c r="C35" s="84">
        <v>28133.17</v>
      </c>
      <c r="D35" s="84">
        <v>0</v>
      </c>
      <c r="E35" s="84">
        <v>0</v>
      </c>
      <c r="F35" s="85">
        <f>F19-F33</f>
        <v>29308</v>
      </c>
      <c r="G35" s="86">
        <f>G19-G33</f>
        <v>0</v>
      </c>
      <c r="H35" s="5"/>
    </row>
    <row r="36" spans="1:8" ht="16.2" thickTop="1" x14ac:dyDescent="0.25"/>
    <row r="38" spans="1:8" ht="26.4" x14ac:dyDescent="0.25">
      <c r="A38" s="53" t="s">
        <v>698</v>
      </c>
      <c r="B38" s="53" t="s">
        <v>699</v>
      </c>
      <c r="C38" s="53" t="s">
        <v>700</v>
      </c>
      <c r="D38" s="53" t="s">
        <v>701</v>
      </c>
      <c r="E38" s="53" t="s">
        <v>702</v>
      </c>
      <c r="F38" s="54" t="s">
        <v>703</v>
      </c>
    </row>
    <row r="39" spans="1:8" x14ac:dyDescent="0.25">
      <c r="A39" s="58">
        <v>0</v>
      </c>
      <c r="B39" s="58">
        <v>0</v>
      </c>
      <c r="C39" s="60" t="s">
        <v>704</v>
      </c>
      <c r="D39" s="55" t="s">
        <v>704</v>
      </c>
      <c r="E39" s="55" t="s">
        <v>704</v>
      </c>
      <c r="F39" s="57">
        <f>F35</f>
        <v>29308</v>
      </c>
    </row>
    <row r="40" spans="1:8" x14ac:dyDescent="0.25">
      <c r="A40" s="11"/>
      <c r="B40" s="11"/>
      <c r="C40" s="11"/>
      <c r="D40" s="11"/>
      <c r="E40" s="18"/>
      <c r="F40" s="21"/>
    </row>
    <row r="41" spans="1:8" ht="39.6" x14ac:dyDescent="0.25">
      <c r="A41" s="53" t="s">
        <v>705</v>
      </c>
      <c r="B41" s="53" t="s">
        <v>706</v>
      </c>
      <c r="C41" s="53" t="s">
        <v>707</v>
      </c>
      <c r="D41" s="11"/>
      <c r="E41" s="18"/>
      <c r="F41" s="21"/>
    </row>
    <row r="42" spans="1:8" x14ac:dyDescent="0.25">
      <c r="A42" s="55" t="s">
        <v>704</v>
      </c>
      <c r="B42" s="58">
        <f>F39+G35</f>
        <v>29308</v>
      </c>
      <c r="C42" s="55" t="s">
        <v>704</v>
      </c>
      <c r="D42" s="11"/>
      <c r="E42" s="18"/>
      <c r="F42" s="21"/>
    </row>
    <row r="43" spans="1:8" x14ac:dyDescent="0.25">
      <c r="E43" s="38"/>
      <c r="F43" s="40"/>
    </row>
  </sheetData>
  <pageMargins left="0.7" right="0.7" top="0.75" bottom="0.75" header="0.3" footer="0.3"/>
  <pageSetup paperSize="3"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1"/>
  <sheetViews>
    <sheetView workbookViewId="0">
      <pane ySplit="1" topLeftCell="A52" activePane="bottomLeft" state="frozen"/>
      <selection pane="bottomLeft" activeCell="B72" sqref="B72"/>
    </sheetView>
  </sheetViews>
  <sheetFormatPr defaultRowHeight="15.6" x14ac:dyDescent="0.25"/>
  <cols>
    <col min="1" max="1" width="48.109375" bestFit="1" customWidth="1"/>
    <col min="2" max="5" width="17.88671875" customWidth="1"/>
    <col min="6" max="6" width="17.88671875" style="38" customWidth="1"/>
    <col min="7" max="7" width="17.88671875" style="40" customWidth="1"/>
    <col min="8" max="8" width="17.88671875" customWidth="1"/>
  </cols>
  <sheetData>
    <row r="1" spans="1:8" ht="46.8" x14ac:dyDescent="0.25">
      <c r="A1" s="4" t="s">
        <v>219</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220</v>
      </c>
      <c r="B4" s="81">
        <v>431443.47</v>
      </c>
      <c r="C4" s="81">
        <v>402265.53</v>
      </c>
      <c r="D4" s="81">
        <v>498577</v>
      </c>
      <c r="E4" s="81">
        <v>498577</v>
      </c>
      <c r="F4" s="82">
        <v>498577</v>
      </c>
      <c r="G4" s="83">
        <v>498577</v>
      </c>
      <c r="H4" s="2"/>
    </row>
    <row r="5" spans="1:8" x14ac:dyDescent="0.25">
      <c r="A5" s="1" t="s">
        <v>221</v>
      </c>
      <c r="B5" s="81">
        <v>0</v>
      </c>
      <c r="C5" s="81">
        <v>55653.81</v>
      </c>
      <c r="D5" s="81">
        <v>31526</v>
      </c>
      <c r="E5" s="81">
        <v>31526</v>
      </c>
      <c r="F5" s="82">
        <v>57000</v>
      </c>
      <c r="G5" s="83">
        <v>31526</v>
      </c>
      <c r="H5" s="2"/>
    </row>
    <row r="6" spans="1:8" x14ac:dyDescent="0.25">
      <c r="A6" s="1" t="s">
        <v>38</v>
      </c>
      <c r="B6" s="81">
        <v>6272.59</v>
      </c>
      <c r="C6" s="81">
        <v>4.9400000000000004</v>
      </c>
      <c r="D6" s="81">
        <v>3000</v>
      </c>
      <c r="E6" s="81">
        <v>3000</v>
      </c>
      <c r="F6" s="82">
        <v>3000</v>
      </c>
      <c r="G6" s="83">
        <v>3000</v>
      </c>
      <c r="H6" s="2"/>
    </row>
    <row r="7" spans="1:8" ht="16.2" thickBot="1" x14ac:dyDescent="0.3">
      <c r="A7" s="1" t="s">
        <v>1</v>
      </c>
      <c r="B7" s="84">
        <v>437716.06</v>
      </c>
      <c r="C7" s="84">
        <v>457924.28</v>
      </c>
      <c r="D7" s="84">
        <v>533103</v>
      </c>
      <c r="E7" s="84">
        <v>533103</v>
      </c>
      <c r="F7" s="85">
        <f>SUM(F4:F6)</f>
        <v>558577</v>
      </c>
      <c r="G7" s="86">
        <f>SUM(G4:G6)</f>
        <v>533103</v>
      </c>
      <c r="H7" s="5"/>
    </row>
    <row r="8" spans="1:8" ht="16.2" thickTop="1" x14ac:dyDescent="0.25">
      <c r="A8" s="1"/>
      <c r="B8" s="81"/>
      <c r="C8" s="81"/>
      <c r="D8" s="81"/>
      <c r="E8" s="81"/>
      <c r="F8" s="82"/>
      <c r="G8" s="83"/>
      <c r="H8" s="2"/>
    </row>
    <row r="9" spans="1:8" x14ac:dyDescent="0.25">
      <c r="A9" s="1" t="s">
        <v>48</v>
      </c>
      <c r="B9" s="87"/>
      <c r="C9" s="87"/>
      <c r="D9" s="87"/>
      <c r="E9" s="87"/>
      <c r="F9" s="82"/>
      <c r="G9" s="83"/>
    </row>
    <row r="10" spans="1:8" x14ac:dyDescent="0.25">
      <c r="A10" s="1" t="s">
        <v>222</v>
      </c>
      <c r="B10" s="87"/>
      <c r="C10" s="87"/>
      <c r="D10" s="87"/>
      <c r="E10" s="87"/>
      <c r="F10" s="82"/>
      <c r="G10" s="83"/>
    </row>
    <row r="11" spans="1:8" x14ac:dyDescent="0.25">
      <c r="A11" s="1" t="s">
        <v>66</v>
      </c>
      <c r="B11" s="81">
        <v>33104.93</v>
      </c>
      <c r="C11" s="81">
        <v>25372.03</v>
      </c>
      <c r="D11" s="81">
        <v>63639</v>
      </c>
      <c r="E11" s="81">
        <v>63639</v>
      </c>
      <c r="F11" s="82">
        <v>32000</v>
      </c>
      <c r="G11" s="83">
        <v>63639</v>
      </c>
      <c r="H11" s="2"/>
    </row>
    <row r="12" spans="1:8" x14ac:dyDescent="0.25">
      <c r="A12" s="1" t="s">
        <v>113</v>
      </c>
      <c r="B12" s="81">
        <v>2792.33</v>
      </c>
      <c r="C12" s="81">
        <v>3003.13</v>
      </c>
      <c r="D12" s="81">
        <v>5000</v>
      </c>
      <c r="E12" s="81">
        <v>5000</v>
      </c>
      <c r="F12" s="82">
        <v>4000</v>
      </c>
      <c r="G12" s="83">
        <v>5000</v>
      </c>
      <c r="H12" s="2"/>
    </row>
    <row r="13" spans="1:8" x14ac:dyDescent="0.25">
      <c r="A13" s="1" t="s">
        <v>51</v>
      </c>
      <c r="B13" s="81">
        <v>18443.169999999998</v>
      </c>
      <c r="C13" s="81">
        <v>15055.19</v>
      </c>
      <c r="D13" s="81">
        <v>32703</v>
      </c>
      <c r="E13" s="81">
        <v>32703</v>
      </c>
      <c r="F13" s="82">
        <v>18500</v>
      </c>
      <c r="G13" s="83">
        <v>32703</v>
      </c>
      <c r="H13" s="2"/>
    </row>
    <row r="14" spans="1:8" x14ac:dyDescent="0.25">
      <c r="A14" s="1" t="s">
        <v>70</v>
      </c>
      <c r="B14" s="81">
        <v>1791.54</v>
      </c>
      <c r="C14" s="81">
        <v>883.58</v>
      </c>
      <c r="D14" s="81">
        <v>1500</v>
      </c>
      <c r="E14" s="81">
        <v>1500</v>
      </c>
      <c r="F14" s="82">
        <v>1500</v>
      </c>
      <c r="G14" s="83">
        <v>1500</v>
      </c>
      <c r="H14" s="2"/>
    </row>
    <row r="15" spans="1:8" x14ac:dyDescent="0.25">
      <c r="A15" s="1" t="s">
        <v>223</v>
      </c>
      <c r="B15" s="81">
        <v>5711.52</v>
      </c>
      <c r="C15" s="81">
        <v>15659.29</v>
      </c>
      <c r="D15" s="81">
        <v>16000</v>
      </c>
      <c r="E15" s="81">
        <v>16000</v>
      </c>
      <c r="F15" s="82">
        <v>17500</v>
      </c>
      <c r="G15" s="83">
        <v>16000</v>
      </c>
      <c r="H15" s="2"/>
    </row>
    <row r="16" spans="1:8" x14ac:dyDescent="0.25">
      <c r="A16" s="1" t="s">
        <v>224</v>
      </c>
      <c r="B16" s="81">
        <v>25582.5</v>
      </c>
      <c r="C16" s="81">
        <v>135346.34</v>
      </c>
      <c r="D16" s="81">
        <v>86242</v>
      </c>
      <c r="E16" s="81">
        <v>86242</v>
      </c>
      <c r="F16" s="82">
        <v>140000</v>
      </c>
      <c r="G16" s="83">
        <v>86242</v>
      </c>
      <c r="H16" s="2"/>
    </row>
    <row r="17" spans="1:8" x14ac:dyDescent="0.25">
      <c r="A17" s="1" t="s">
        <v>54</v>
      </c>
      <c r="B17" s="81">
        <v>25390.6</v>
      </c>
      <c r="C17" s="81">
        <v>6313.5</v>
      </c>
      <c r="D17" s="81">
        <v>38000</v>
      </c>
      <c r="E17" s="81">
        <v>38000</v>
      </c>
      <c r="F17" s="82">
        <v>14000</v>
      </c>
      <c r="G17" s="83">
        <v>38000</v>
      </c>
      <c r="H17" s="2"/>
    </row>
    <row r="18" spans="1:8" x14ac:dyDescent="0.25">
      <c r="A18" s="1" t="s">
        <v>225</v>
      </c>
      <c r="B18" s="88">
        <v>1100</v>
      </c>
      <c r="C18" s="88">
        <v>2069.8200000000002</v>
      </c>
      <c r="D18" s="88">
        <v>5000</v>
      </c>
      <c r="E18" s="88">
        <v>5000</v>
      </c>
      <c r="F18" s="89">
        <v>2200</v>
      </c>
      <c r="G18" s="90">
        <v>5000</v>
      </c>
      <c r="H18" s="6"/>
    </row>
    <row r="19" spans="1:8" x14ac:dyDescent="0.25">
      <c r="A19" s="1" t="s">
        <v>226</v>
      </c>
      <c r="B19" s="81">
        <v>113916.59</v>
      </c>
      <c r="C19" s="81">
        <v>203702.88</v>
      </c>
      <c r="D19" s="81">
        <v>248084</v>
      </c>
      <c r="E19" s="81">
        <v>248084</v>
      </c>
      <c r="F19" s="82">
        <f>SUM(F11:F18)</f>
        <v>229700</v>
      </c>
      <c r="G19" s="83">
        <f>SUM(G11:G18)</f>
        <v>248084</v>
      </c>
      <c r="H19" s="2"/>
    </row>
    <row r="20" spans="1:8" x14ac:dyDescent="0.25">
      <c r="A20" s="1"/>
      <c r="B20" s="81"/>
      <c r="C20" s="81"/>
      <c r="D20" s="81"/>
      <c r="E20" s="81"/>
      <c r="F20" s="82"/>
      <c r="G20" s="83"/>
      <c r="H20" s="2"/>
    </row>
    <row r="21" spans="1:8" x14ac:dyDescent="0.25">
      <c r="A21" s="1" t="s">
        <v>227</v>
      </c>
      <c r="B21" s="87"/>
      <c r="C21" s="87"/>
      <c r="D21" s="87"/>
      <c r="E21" s="87"/>
      <c r="F21" s="82"/>
      <c r="G21" s="83"/>
    </row>
    <row r="22" spans="1:8" x14ac:dyDescent="0.25">
      <c r="A22" s="1" t="s">
        <v>66</v>
      </c>
      <c r="B22" s="81">
        <v>12754.2</v>
      </c>
      <c r="C22" s="81">
        <v>21907.14</v>
      </c>
      <c r="D22" s="81">
        <v>30947</v>
      </c>
      <c r="E22" s="81">
        <v>30947</v>
      </c>
      <c r="F22" s="82">
        <v>25000</v>
      </c>
      <c r="G22" s="83">
        <v>30947</v>
      </c>
      <c r="H22" s="2"/>
    </row>
    <row r="23" spans="1:8" x14ac:dyDescent="0.25">
      <c r="A23" s="1" t="s">
        <v>113</v>
      </c>
      <c r="B23" s="81">
        <v>1933.55</v>
      </c>
      <c r="C23" s="81">
        <v>1920.04</v>
      </c>
      <c r="D23" s="81">
        <v>2250</v>
      </c>
      <c r="E23" s="81">
        <v>2250</v>
      </c>
      <c r="F23" s="82">
        <v>2250</v>
      </c>
      <c r="G23" s="83">
        <v>2250</v>
      </c>
      <c r="H23" s="2"/>
    </row>
    <row r="24" spans="1:8" x14ac:dyDescent="0.25">
      <c r="A24" s="1" t="s">
        <v>114</v>
      </c>
      <c r="B24" s="81">
        <v>22285.16</v>
      </c>
      <c r="C24" s="81">
        <v>4565.66</v>
      </c>
      <c r="D24" s="81">
        <v>25000</v>
      </c>
      <c r="E24" s="81">
        <v>25000</v>
      </c>
      <c r="F24" s="82">
        <v>5500</v>
      </c>
      <c r="G24" s="83">
        <v>25000</v>
      </c>
      <c r="H24" s="2"/>
    </row>
    <row r="25" spans="1:8" x14ac:dyDescent="0.25">
      <c r="A25" s="1" t="s">
        <v>51</v>
      </c>
      <c r="B25" s="81">
        <v>7421.97</v>
      </c>
      <c r="C25" s="81">
        <v>6552.62</v>
      </c>
      <c r="D25" s="81">
        <v>13843</v>
      </c>
      <c r="E25" s="81">
        <v>13843</v>
      </c>
      <c r="F25" s="82">
        <v>7500</v>
      </c>
      <c r="G25" s="83">
        <v>13843</v>
      </c>
      <c r="H25" s="2"/>
    </row>
    <row r="26" spans="1:8" x14ac:dyDescent="0.25">
      <c r="A26" s="1" t="s">
        <v>70</v>
      </c>
      <c r="B26" s="81">
        <v>783.19</v>
      </c>
      <c r="C26" s="81">
        <v>0</v>
      </c>
      <c r="D26" s="81">
        <v>2000</v>
      </c>
      <c r="E26" s="81">
        <v>2000</v>
      </c>
      <c r="F26" s="82">
        <v>500</v>
      </c>
      <c r="G26" s="83">
        <v>2000</v>
      </c>
      <c r="H26" s="2"/>
    </row>
    <row r="27" spans="1:8" x14ac:dyDescent="0.25">
      <c r="A27" s="1" t="s">
        <v>54</v>
      </c>
      <c r="B27" s="81">
        <v>2590</v>
      </c>
      <c r="C27" s="81">
        <v>469</v>
      </c>
      <c r="D27" s="81">
        <v>4500</v>
      </c>
      <c r="E27" s="81">
        <v>4500</v>
      </c>
      <c r="F27" s="82">
        <v>600</v>
      </c>
      <c r="G27" s="83">
        <v>4500</v>
      </c>
      <c r="H27" s="2"/>
    </row>
    <row r="28" spans="1:8" x14ac:dyDescent="0.25">
      <c r="A28" s="1" t="s">
        <v>228</v>
      </c>
      <c r="B28" s="88">
        <v>1425</v>
      </c>
      <c r="C28" s="88">
        <v>3020.4</v>
      </c>
      <c r="D28" s="88">
        <v>10000</v>
      </c>
      <c r="E28" s="88">
        <v>10000</v>
      </c>
      <c r="F28" s="89">
        <v>3200</v>
      </c>
      <c r="G28" s="90">
        <v>10000</v>
      </c>
      <c r="H28" s="6"/>
    </row>
    <row r="29" spans="1:8" x14ac:dyDescent="0.25">
      <c r="A29" s="1" t="s">
        <v>229</v>
      </c>
      <c r="B29" s="81">
        <v>49193.07</v>
      </c>
      <c r="C29" s="81">
        <v>38434.86</v>
      </c>
      <c r="D29" s="81">
        <v>88540</v>
      </c>
      <c r="E29" s="81">
        <v>88540</v>
      </c>
      <c r="F29" s="82">
        <f>SUM(F22:F28)</f>
        <v>44550</v>
      </c>
      <c r="G29" s="83">
        <f>SUM(G22:G28)</f>
        <v>88540</v>
      </c>
      <c r="H29" s="2"/>
    </row>
    <row r="30" spans="1:8" x14ac:dyDescent="0.25">
      <c r="A30" s="1"/>
      <c r="B30" s="81"/>
      <c r="C30" s="81"/>
      <c r="D30" s="81"/>
      <c r="E30" s="81"/>
      <c r="F30" s="82"/>
      <c r="G30" s="83"/>
      <c r="H30" s="2"/>
    </row>
    <row r="31" spans="1:8" x14ac:dyDescent="0.25">
      <c r="A31" s="1" t="s">
        <v>230</v>
      </c>
      <c r="B31" s="87"/>
      <c r="C31" s="87"/>
      <c r="D31" s="87"/>
      <c r="E31" s="87"/>
      <c r="F31" s="82"/>
      <c r="G31" s="83"/>
    </row>
    <row r="32" spans="1:8" x14ac:dyDescent="0.25">
      <c r="A32" s="1" t="s">
        <v>66</v>
      </c>
      <c r="B32" s="81">
        <v>11024.34</v>
      </c>
      <c r="C32" s="81">
        <v>7091.26</v>
      </c>
      <c r="D32" s="81">
        <v>17995</v>
      </c>
      <c r="E32" s="81">
        <v>17995</v>
      </c>
      <c r="F32" s="82">
        <v>8200</v>
      </c>
      <c r="G32" s="83">
        <v>17995</v>
      </c>
      <c r="H32" s="2"/>
    </row>
    <row r="33" spans="1:8" x14ac:dyDescent="0.25">
      <c r="A33" s="1" t="s">
        <v>113</v>
      </c>
      <c r="B33" s="81">
        <v>983.47</v>
      </c>
      <c r="C33" s="81">
        <v>837.68</v>
      </c>
      <c r="D33" s="81">
        <v>3000</v>
      </c>
      <c r="E33" s="81">
        <v>3000</v>
      </c>
      <c r="F33" s="82">
        <v>1200</v>
      </c>
      <c r="G33" s="83">
        <v>3000</v>
      </c>
      <c r="H33" s="2"/>
    </row>
    <row r="34" spans="1:8" x14ac:dyDescent="0.25">
      <c r="A34" s="1" t="s">
        <v>51</v>
      </c>
      <c r="B34" s="81">
        <v>6321.86</v>
      </c>
      <c r="C34" s="81">
        <v>4966.3</v>
      </c>
      <c r="D34" s="81">
        <v>11361</v>
      </c>
      <c r="E34" s="81">
        <v>11361</v>
      </c>
      <c r="F34" s="82">
        <v>6000</v>
      </c>
      <c r="G34" s="83">
        <v>11361</v>
      </c>
      <c r="H34" s="2"/>
    </row>
    <row r="35" spans="1:8" x14ac:dyDescent="0.25">
      <c r="A35" s="1" t="s">
        <v>70</v>
      </c>
      <c r="B35" s="88">
        <v>2236.2800000000002</v>
      </c>
      <c r="C35" s="88">
        <v>590.26</v>
      </c>
      <c r="D35" s="88">
        <v>1000</v>
      </c>
      <c r="E35" s="88">
        <v>1000</v>
      </c>
      <c r="F35" s="89">
        <v>1000</v>
      </c>
      <c r="G35" s="90">
        <v>1000</v>
      </c>
      <c r="H35" s="6"/>
    </row>
    <row r="36" spans="1:8" x14ac:dyDescent="0.25">
      <c r="A36" s="1" t="s">
        <v>231</v>
      </c>
      <c r="B36" s="81">
        <v>20565.95</v>
      </c>
      <c r="C36" s="81">
        <v>13485.5</v>
      </c>
      <c r="D36" s="81">
        <v>33356</v>
      </c>
      <c r="E36" s="81">
        <v>33356</v>
      </c>
      <c r="F36" s="82">
        <f>SUM(F32:F35)</f>
        <v>16400</v>
      </c>
      <c r="G36" s="83">
        <f>SUM(G32:G35)</f>
        <v>33356</v>
      </c>
      <c r="H36" s="2"/>
    </row>
    <row r="37" spans="1:8" x14ac:dyDescent="0.25">
      <c r="A37" s="1"/>
      <c r="B37" s="81"/>
      <c r="C37" s="81"/>
      <c r="D37" s="81"/>
      <c r="E37" s="81"/>
      <c r="F37" s="82"/>
      <c r="G37" s="83"/>
      <c r="H37" s="2"/>
    </row>
    <row r="38" spans="1:8" x14ac:dyDescent="0.25">
      <c r="A38" s="1" t="s">
        <v>232</v>
      </c>
      <c r="B38" s="87"/>
      <c r="C38" s="87"/>
      <c r="D38" s="87"/>
      <c r="E38" s="87"/>
      <c r="F38" s="82"/>
      <c r="G38" s="83"/>
    </row>
    <row r="39" spans="1:8" x14ac:dyDescent="0.25">
      <c r="A39" s="1" t="s">
        <v>66</v>
      </c>
      <c r="B39" s="81">
        <v>12147.87</v>
      </c>
      <c r="C39" s="81">
        <v>9862.74</v>
      </c>
      <c r="D39" s="81">
        <v>15914</v>
      </c>
      <c r="E39" s="81">
        <v>15914</v>
      </c>
      <c r="F39" s="82">
        <v>12000</v>
      </c>
      <c r="G39" s="83">
        <v>15914</v>
      </c>
      <c r="H39" s="2"/>
    </row>
    <row r="40" spans="1:8" x14ac:dyDescent="0.25">
      <c r="A40" s="1" t="s">
        <v>113</v>
      </c>
      <c r="B40" s="81">
        <v>1086.8499999999999</v>
      </c>
      <c r="C40" s="81">
        <v>1179.6600000000001</v>
      </c>
      <c r="D40" s="81">
        <v>3000</v>
      </c>
      <c r="E40" s="81">
        <v>3000</v>
      </c>
      <c r="F40" s="82">
        <v>1500</v>
      </c>
      <c r="G40" s="83">
        <v>3000</v>
      </c>
      <c r="H40" s="2"/>
    </row>
    <row r="41" spans="1:8" x14ac:dyDescent="0.25">
      <c r="A41" s="1" t="s">
        <v>51</v>
      </c>
      <c r="B41" s="81">
        <v>6555.92</v>
      </c>
      <c r="C41" s="81">
        <v>5204.3500000000004</v>
      </c>
      <c r="D41" s="81">
        <v>10446</v>
      </c>
      <c r="E41" s="81">
        <v>10446</v>
      </c>
      <c r="F41" s="82">
        <v>6500</v>
      </c>
      <c r="G41" s="83">
        <v>10446</v>
      </c>
      <c r="H41" s="2"/>
    </row>
    <row r="42" spans="1:8" x14ac:dyDescent="0.25">
      <c r="A42" s="1" t="s">
        <v>70</v>
      </c>
      <c r="B42" s="81">
        <v>4013.5</v>
      </c>
      <c r="C42" s="81">
        <v>318.14999999999992</v>
      </c>
      <c r="D42" s="81">
        <v>4000</v>
      </c>
      <c r="E42" s="81">
        <v>4000</v>
      </c>
      <c r="F42" s="82">
        <v>700</v>
      </c>
      <c r="G42" s="83">
        <v>4000</v>
      </c>
      <c r="H42" s="2"/>
    </row>
    <row r="43" spans="1:8" x14ac:dyDescent="0.25">
      <c r="A43" s="1" t="s">
        <v>54</v>
      </c>
      <c r="B43" s="81">
        <v>444.05</v>
      </c>
      <c r="C43" s="81">
        <v>0</v>
      </c>
      <c r="D43" s="81">
        <v>900</v>
      </c>
      <c r="E43" s="81">
        <v>900</v>
      </c>
      <c r="F43" s="82">
        <v>900</v>
      </c>
      <c r="G43" s="83">
        <v>900</v>
      </c>
      <c r="H43" s="2"/>
    </row>
    <row r="44" spans="1:8" x14ac:dyDescent="0.25">
      <c r="A44" s="1" t="s">
        <v>91</v>
      </c>
      <c r="B44" s="81">
        <v>1418.94</v>
      </c>
      <c r="C44" s="81">
        <v>1120.3599999999999</v>
      </c>
      <c r="D44" s="81">
        <v>2500</v>
      </c>
      <c r="E44" s="81">
        <v>2500</v>
      </c>
      <c r="F44" s="82">
        <v>1600</v>
      </c>
      <c r="G44" s="83">
        <v>2500</v>
      </c>
      <c r="H44" s="2"/>
    </row>
    <row r="45" spans="1:8" x14ac:dyDescent="0.25">
      <c r="A45" s="1" t="s">
        <v>117</v>
      </c>
      <c r="B45" s="81">
        <v>0</v>
      </c>
      <c r="C45" s="81">
        <v>0</v>
      </c>
      <c r="D45" s="81">
        <v>400</v>
      </c>
      <c r="E45" s="81">
        <v>400</v>
      </c>
      <c r="F45" s="82">
        <v>400</v>
      </c>
      <c r="G45" s="83">
        <v>400</v>
      </c>
      <c r="H45" s="2"/>
    </row>
    <row r="46" spans="1:8" x14ac:dyDescent="0.25">
      <c r="A46" s="1" t="s">
        <v>62</v>
      </c>
      <c r="B46" s="88">
        <v>247</v>
      </c>
      <c r="C46" s="88">
        <v>43.9</v>
      </c>
      <c r="D46" s="88">
        <v>500</v>
      </c>
      <c r="E46" s="88">
        <v>500</v>
      </c>
      <c r="F46" s="89">
        <v>500</v>
      </c>
      <c r="G46" s="90">
        <v>500</v>
      </c>
      <c r="H46" s="6"/>
    </row>
    <row r="47" spans="1:8" x14ac:dyDescent="0.25">
      <c r="A47" s="1" t="s">
        <v>233</v>
      </c>
      <c r="B47" s="81">
        <v>25914.13</v>
      </c>
      <c r="C47" s="81">
        <v>17729.16</v>
      </c>
      <c r="D47" s="81">
        <v>37660</v>
      </c>
      <c r="E47" s="81">
        <v>37660</v>
      </c>
      <c r="F47" s="82">
        <f>SUM(F39:F46)</f>
        <v>24100</v>
      </c>
      <c r="G47" s="83">
        <f>SUM(G39:G46)</f>
        <v>37660</v>
      </c>
      <c r="H47" s="2"/>
    </row>
    <row r="48" spans="1:8" x14ac:dyDescent="0.25">
      <c r="A48" s="1"/>
      <c r="B48" s="81"/>
      <c r="C48" s="81"/>
      <c r="D48" s="81"/>
      <c r="E48" s="81"/>
      <c r="F48" s="82"/>
      <c r="G48" s="83"/>
      <c r="H48" s="2"/>
    </row>
    <row r="49" spans="1:8" x14ac:dyDescent="0.25">
      <c r="A49" s="1" t="s">
        <v>234</v>
      </c>
      <c r="B49" s="87"/>
      <c r="C49" s="87"/>
      <c r="D49" s="87"/>
      <c r="E49" s="87"/>
      <c r="F49" s="82"/>
      <c r="G49" s="83"/>
    </row>
    <row r="50" spans="1:8" x14ac:dyDescent="0.25">
      <c r="A50" s="1" t="s">
        <v>66</v>
      </c>
      <c r="B50" s="81">
        <v>25261.09</v>
      </c>
      <c r="C50" s="81">
        <v>18033.09</v>
      </c>
      <c r="D50" s="81">
        <v>37774</v>
      </c>
      <c r="E50" s="81">
        <v>37774</v>
      </c>
      <c r="F50" s="82">
        <v>18200</v>
      </c>
      <c r="G50" s="83">
        <v>37774</v>
      </c>
      <c r="H50" s="2"/>
    </row>
    <row r="51" spans="1:8" x14ac:dyDescent="0.25">
      <c r="A51" s="1" t="s">
        <v>113</v>
      </c>
      <c r="B51" s="81">
        <v>1993.44</v>
      </c>
      <c r="C51" s="81">
        <v>2079.42</v>
      </c>
      <c r="D51" s="81">
        <v>8000</v>
      </c>
      <c r="E51" s="81">
        <v>8000</v>
      </c>
      <c r="F51" s="82">
        <v>2100</v>
      </c>
      <c r="G51" s="83">
        <v>8000</v>
      </c>
      <c r="H51" s="2"/>
    </row>
    <row r="52" spans="1:8" x14ac:dyDescent="0.25">
      <c r="A52" s="1" t="s">
        <v>51</v>
      </c>
      <c r="B52" s="81">
        <v>11232.98</v>
      </c>
      <c r="C52" s="81">
        <v>9381.9500000000007</v>
      </c>
      <c r="D52" s="81">
        <v>20063</v>
      </c>
      <c r="E52" s="81">
        <v>20063</v>
      </c>
      <c r="F52" s="82">
        <v>9400</v>
      </c>
      <c r="G52" s="83">
        <v>20063</v>
      </c>
      <c r="H52" s="2"/>
    </row>
    <row r="53" spans="1:8" x14ac:dyDescent="0.25">
      <c r="A53" s="1" t="s">
        <v>70</v>
      </c>
      <c r="B53" s="88">
        <v>14945.84</v>
      </c>
      <c r="C53" s="88">
        <v>256.3</v>
      </c>
      <c r="D53" s="88">
        <v>20000</v>
      </c>
      <c r="E53" s="88">
        <v>20000</v>
      </c>
      <c r="F53" s="89">
        <v>300</v>
      </c>
      <c r="G53" s="90">
        <v>20000</v>
      </c>
      <c r="H53" s="6"/>
    </row>
    <row r="54" spans="1:8" x14ac:dyDescent="0.25">
      <c r="A54" s="1" t="s">
        <v>235</v>
      </c>
      <c r="B54" s="81">
        <v>53433.35</v>
      </c>
      <c r="C54" s="81">
        <v>29750.76</v>
      </c>
      <c r="D54" s="81">
        <v>85837</v>
      </c>
      <c r="E54" s="81">
        <v>85837</v>
      </c>
      <c r="F54" s="82">
        <f>SUM(F50:F53)</f>
        <v>30000</v>
      </c>
      <c r="G54" s="83">
        <f>SUM(G50:G53)</f>
        <v>85837</v>
      </c>
      <c r="H54" s="2"/>
    </row>
    <row r="55" spans="1:8" x14ac:dyDescent="0.25">
      <c r="A55" s="1"/>
      <c r="B55" s="81"/>
      <c r="C55" s="81"/>
      <c r="D55" s="81"/>
      <c r="E55" s="81"/>
      <c r="F55" s="82"/>
      <c r="G55" s="83"/>
      <c r="H55" s="2"/>
    </row>
    <row r="56" spans="1:8" x14ac:dyDescent="0.25">
      <c r="A56" s="1" t="s">
        <v>207</v>
      </c>
      <c r="B56" s="87"/>
      <c r="C56" s="87"/>
      <c r="D56" s="87"/>
      <c r="E56" s="87"/>
      <c r="F56" s="82"/>
      <c r="G56" s="83"/>
    </row>
    <row r="57" spans="1:8" x14ac:dyDescent="0.25">
      <c r="A57" s="1" t="s">
        <v>66</v>
      </c>
      <c r="B57" s="81">
        <v>16622.330000000002</v>
      </c>
      <c r="C57" s="81">
        <v>5432.74</v>
      </c>
      <c r="D57" s="81">
        <v>24306</v>
      </c>
      <c r="E57" s="81">
        <v>24306</v>
      </c>
      <c r="F57" s="82">
        <v>5600</v>
      </c>
      <c r="G57" s="83">
        <v>24306</v>
      </c>
      <c r="H57" s="2"/>
    </row>
    <row r="58" spans="1:8" x14ac:dyDescent="0.25">
      <c r="A58" s="1" t="s">
        <v>51</v>
      </c>
      <c r="B58" s="81">
        <v>9388.0499999999993</v>
      </c>
      <c r="C58" s="81">
        <v>13990.32</v>
      </c>
      <c r="D58" s="81">
        <v>15320</v>
      </c>
      <c r="E58" s="81">
        <v>15320</v>
      </c>
      <c r="F58" s="82">
        <v>15320</v>
      </c>
      <c r="G58" s="83">
        <v>15320</v>
      </c>
      <c r="H58" s="2"/>
    </row>
    <row r="59" spans="1:8" x14ac:dyDescent="0.25">
      <c r="A59" s="1" t="s">
        <v>54</v>
      </c>
      <c r="B59" s="88">
        <v>0</v>
      </c>
      <c r="C59" s="88">
        <v>2000</v>
      </c>
      <c r="D59" s="88">
        <v>0</v>
      </c>
      <c r="E59" s="88">
        <v>0</v>
      </c>
      <c r="F59" s="89">
        <v>2000</v>
      </c>
      <c r="G59" s="90">
        <v>0</v>
      </c>
      <c r="H59" s="6"/>
    </row>
    <row r="60" spans="1:8" x14ac:dyDescent="0.25">
      <c r="A60" s="1" t="s">
        <v>208</v>
      </c>
      <c r="B60" s="81">
        <v>26010.38</v>
      </c>
      <c r="C60" s="81">
        <v>21423.06</v>
      </c>
      <c r="D60" s="81">
        <v>39626</v>
      </c>
      <c r="E60" s="81">
        <v>39626</v>
      </c>
      <c r="F60" s="82">
        <f>SUM(F57:F59)</f>
        <v>22920</v>
      </c>
      <c r="G60" s="83">
        <f>SUM(G57:G59)</f>
        <v>39626</v>
      </c>
      <c r="H60" s="2"/>
    </row>
    <row r="61" spans="1:8" x14ac:dyDescent="0.25">
      <c r="A61" s="1"/>
      <c r="B61" s="81"/>
      <c r="C61" s="81"/>
      <c r="D61" s="81"/>
      <c r="E61" s="81"/>
      <c r="F61" s="82"/>
      <c r="G61" s="83"/>
      <c r="H61" s="2"/>
    </row>
    <row r="62" spans="1:8" ht="16.2" thickBot="1" x14ac:dyDescent="0.3">
      <c r="A62" s="1" t="s">
        <v>48</v>
      </c>
      <c r="B62" s="84">
        <v>289033.46999999997</v>
      </c>
      <c r="C62" s="84">
        <v>324526.21999999997</v>
      </c>
      <c r="D62" s="84">
        <v>533103</v>
      </c>
      <c r="E62" s="84">
        <v>533103</v>
      </c>
      <c r="F62" s="85">
        <f>F60+F54+F47+F36+F29+F19</f>
        <v>367670</v>
      </c>
      <c r="G62" s="86">
        <f>G60+G54+G47+G36+G29+G19</f>
        <v>533103</v>
      </c>
      <c r="H62" s="5"/>
    </row>
    <row r="63" spans="1:8" ht="16.2" thickTop="1" x14ac:dyDescent="0.25">
      <c r="A63" s="1"/>
      <c r="B63" s="81"/>
      <c r="C63" s="81"/>
      <c r="D63" s="81"/>
      <c r="E63" s="81"/>
      <c r="F63" s="82"/>
      <c r="G63" s="83"/>
      <c r="H63" s="2"/>
    </row>
    <row r="64" spans="1:8" ht="16.2" thickBot="1" x14ac:dyDescent="0.3">
      <c r="A64" s="1" t="s">
        <v>236</v>
      </c>
      <c r="B64" s="84">
        <v>148682.59</v>
      </c>
      <c r="C64" s="84">
        <v>133398.06</v>
      </c>
      <c r="D64" s="84">
        <v>0</v>
      </c>
      <c r="E64" s="84">
        <v>0</v>
      </c>
      <c r="F64" s="85">
        <f>F7-F62</f>
        <v>190907</v>
      </c>
      <c r="G64" s="86">
        <f>G7-G62</f>
        <v>0</v>
      </c>
      <c r="H64" s="5"/>
    </row>
    <row r="65" spans="1:7" ht="16.2" thickTop="1" x14ac:dyDescent="0.25"/>
    <row r="67" spans="1:7" ht="26.4" x14ac:dyDescent="0.25">
      <c r="A67" s="53" t="s">
        <v>698</v>
      </c>
      <c r="B67" s="53" t="s">
        <v>699</v>
      </c>
      <c r="C67" s="53" t="s">
        <v>700</v>
      </c>
      <c r="D67" s="53" t="s">
        <v>701</v>
      </c>
      <c r="E67" s="53" t="s">
        <v>702</v>
      </c>
      <c r="F67" s="54" t="s">
        <v>703</v>
      </c>
      <c r="G67"/>
    </row>
    <row r="68" spans="1:7" ht="13.2" x14ac:dyDescent="0.25">
      <c r="A68" s="58">
        <v>2155</v>
      </c>
      <c r="B68" s="58">
        <v>558121</v>
      </c>
      <c r="C68" s="60" t="s">
        <v>704</v>
      </c>
      <c r="D68" s="55" t="s">
        <v>704</v>
      </c>
      <c r="E68" s="55" t="s">
        <v>704</v>
      </c>
      <c r="F68" s="57">
        <f>B68+A68+F64</f>
        <v>751183</v>
      </c>
      <c r="G68"/>
    </row>
    <row r="69" spans="1:7" x14ac:dyDescent="0.25">
      <c r="A69" s="11"/>
      <c r="B69" s="11"/>
      <c r="C69" s="11"/>
      <c r="D69" s="11"/>
      <c r="E69" s="18"/>
      <c r="F69" s="21"/>
      <c r="G69"/>
    </row>
    <row r="70" spans="1:7" ht="39.6" x14ac:dyDescent="0.25">
      <c r="A70" s="53" t="s">
        <v>705</v>
      </c>
      <c r="B70" s="53" t="s">
        <v>706</v>
      </c>
      <c r="C70" s="53" t="s">
        <v>707</v>
      </c>
      <c r="D70" s="11"/>
      <c r="E70" s="18"/>
      <c r="F70" s="21"/>
      <c r="G70"/>
    </row>
    <row r="71" spans="1:7" x14ac:dyDescent="0.25">
      <c r="A71" s="55" t="s">
        <v>704</v>
      </c>
      <c r="B71" s="58">
        <f>F68+G64</f>
        <v>751183</v>
      </c>
      <c r="C71" s="55" t="s">
        <v>704</v>
      </c>
      <c r="D71" s="11"/>
      <c r="E71" s="18"/>
      <c r="F71" s="21"/>
      <c r="G71"/>
    </row>
  </sheetData>
  <pageMargins left="0.7" right="0.7" top="0.75" bottom="0.75" header="0.3" footer="0.3"/>
  <pageSetup paperSize="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workbookViewId="0">
      <pane ySplit="1" topLeftCell="A51" activePane="bottomLeft" state="frozen"/>
      <selection activeCell="H47" sqref="H47"/>
      <selection pane="bottomLeft" activeCell="B70" sqref="B70"/>
    </sheetView>
  </sheetViews>
  <sheetFormatPr defaultRowHeight="15.6" x14ac:dyDescent="0.25"/>
  <cols>
    <col min="1" max="1" width="48.109375" bestFit="1" customWidth="1"/>
    <col min="2" max="5" width="17.6640625" customWidth="1"/>
    <col min="6" max="6" width="17.6640625" style="38" customWidth="1"/>
    <col min="7" max="7" width="17.6640625" style="40" customWidth="1"/>
    <col min="8" max="8" width="17.6640625" customWidth="1"/>
  </cols>
  <sheetData>
    <row r="1" spans="1:8" ht="46.8" x14ac:dyDescent="0.25">
      <c r="A1" s="4" t="s">
        <v>237</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220</v>
      </c>
      <c r="B4" s="81">
        <v>144573.6</v>
      </c>
      <c r="C4" s="81">
        <v>137774.96</v>
      </c>
      <c r="D4" s="81">
        <v>159681</v>
      </c>
      <c r="E4" s="81">
        <v>159681</v>
      </c>
      <c r="F4" s="82">
        <v>159681</v>
      </c>
      <c r="G4" s="83">
        <v>159681</v>
      </c>
      <c r="H4" s="2"/>
    </row>
    <row r="5" spans="1:8" x14ac:dyDescent="0.25">
      <c r="A5" s="1" t="s">
        <v>221</v>
      </c>
      <c r="B5" s="81">
        <v>0</v>
      </c>
      <c r="C5" s="81">
        <v>55653.81</v>
      </c>
      <c r="D5" s="81">
        <v>0</v>
      </c>
      <c r="E5" s="81">
        <v>0</v>
      </c>
      <c r="F5" s="82">
        <v>56000</v>
      </c>
      <c r="G5" s="83">
        <v>0</v>
      </c>
      <c r="H5" s="2"/>
    </row>
    <row r="6" spans="1:8" x14ac:dyDescent="0.25">
      <c r="A6" s="1" t="s">
        <v>38</v>
      </c>
      <c r="B6" s="81">
        <v>6628.13</v>
      </c>
      <c r="C6" s="81">
        <v>2.1</v>
      </c>
      <c r="D6" s="81">
        <v>4000</v>
      </c>
      <c r="E6" s="81">
        <v>4000</v>
      </c>
      <c r="F6" s="82">
        <v>4000</v>
      </c>
      <c r="G6" s="83">
        <v>4000</v>
      </c>
      <c r="H6" s="2"/>
    </row>
    <row r="7" spans="1:8" x14ac:dyDescent="0.25">
      <c r="A7" s="1" t="s">
        <v>238</v>
      </c>
      <c r="B7" s="88">
        <v>162875</v>
      </c>
      <c r="C7" s="88">
        <v>0</v>
      </c>
      <c r="D7" s="88">
        <v>183374</v>
      </c>
      <c r="E7" s="88">
        <v>183374</v>
      </c>
      <c r="F7" s="89">
        <v>100000</v>
      </c>
      <c r="G7" s="90">
        <v>183374</v>
      </c>
      <c r="H7" s="6"/>
    </row>
    <row r="8" spans="1:8" ht="16.2" thickBot="1" x14ac:dyDescent="0.3">
      <c r="A8" s="1" t="s">
        <v>1</v>
      </c>
      <c r="B8" s="84">
        <v>314076.73</v>
      </c>
      <c r="C8" s="84">
        <v>193430.87</v>
      </c>
      <c r="D8" s="84">
        <v>347055</v>
      </c>
      <c r="E8" s="84">
        <v>347055</v>
      </c>
      <c r="F8" s="85">
        <f>SUM(F4:F7)</f>
        <v>319681</v>
      </c>
      <c r="G8" s="86">
        <f>SUM(G4:G7)</f>
        <v>347055</v>
      </c>
      <c r="H8" s="5"/>
    </row>
    <row r="9" spans="1:8" ht="16.2" thickTop="1" x14ac:dyDescent="0.25">
      <c r="A9" s="1"/>
      <c r="B9" s="81"/>
      <c r="C9" s="81"/>
      <c r="D9" s="81"/>
      <c r="E9" s="81"/>
      <c r="F9" s="82"/>
      <c r="G9" s="83"/>
      <c r="H9" s="2"/>
    </row>
    <row r="10" spans="1:8" x14ac:dyDescent="0.25">
      <c r="A10" s="1" t="s">
        <v>48</v>
      </c>
      <c r="B10" s="87"/>
      <c r="C10" s="87"/>
      <c r="D10" s="87"/>
      <c r="E10" s="87"/>
      <c r="F10" s="82"/>
      <c r="G10" s="83"/>
    </row>
    <row r="11" spans="1:8" x14ac:dyDescent="0.25">
      <c r="A11" s="1" t="s">
        <v>222</v>
      </c>
      <c r="B11" s="87"/>
      <c r="C11" s="87"/>
      <c r="D11" s="87"/>
      <c r="E11" s="87"/>
      <c r="F11" s="82"/>
      <c r="G11" s="83"/>
    </row>
    <row r="12" spans="1:8" x14ac:dyDescent="0.25">
      <c r="A12" s="1" t="s">
        <v>66</v>
      </c>
      <c r="B12" s="81">
        <v>38710.519999999997</v>
      </c>
      <c r="C12" s="81">
        <v>28779.95</v>
      </c>
      <c r="D12" s="81">
        <v>48190</v>
      </c>
      <c r="E12" s="81">
        <v>48190</v>
      </c>
      <c r="F12" s="82">
        <v>35000</v>
      </c>
      <c r="G12" s="83">
        <v>48190</v>
      </c>
      <c r="H12" s="2"/>
    </row>
    <row r="13" spans="1:8" x14ac:dyDescent="0.25">
      <c r="A13" s="1" t="s">
        <v>113</v>
      </c>
      <c r="B13" s="81">
        <v>2803.27</v>
      </c>
      <c r="C13" s="81">
        <v>3359.41</v>
      </c>
      <c r="D13" s="81">
        <v>4000</v>
      </c>
      <c r="E13" s="81">
        <v>4000</v>
      </c>
      <c r="F13" s="82">
        <v>4000</v>
      </c>
      <c r="G13" s="83">
        <v>4000</v>
      </c>
      <c r="H13" s="2"/>
    </row>
    <row r="14" spans="1:8" x14ac:dyDescent="0.25">
      <c r="A14" s="1" t="s">
        <v>51</v>
      </c>
      <c r="B14" s="81">
        <v>19822.849999999999</v>
      </c>
      <c r="C14" s="81">
        <v>16644.18</v>
      </c>
      <c r="D14" s="81">
        <v>28257</v>
      </c>
      <c r="E14" s="81">
        <v>28257</v>
      </c>
      <c r="F14" s="82">
        <v>18000</v>
      </c>
      <c r="G14" s="83">
        <v>28257</v>
      </c>
      <c r="H14" s="2"/>
    </row>
    <row r="15" spans="1:8" x14ac:dyDescent="0.25">
      <c r="A15" s="1" t="s">
        <v>70</v>
      </c>
      <c r="B15" s="81">
        <v>1341.53</v>
      </c>
      <c r="C15" s="81">
        <v>22</v>
      </c>
      <c r="D15" s="81">
        <v>1000</v>
      </c>
      <c r="E15" s="81">
        <v>1000</v>
      </c>
      <c r="F15" s="82">
        <v>500</v>
      </c>
      <c r="G15" s="83">
        <v>1000</v>
      </c>
      <c r="H15" s="2"/>
    </row>
    <row r="16" spans="1:8" x14ac:dyDescent="0.25">
      <c r="A16" s="1" t="s">
        <v>223</v>
      </c>
      <c r="B16" s="81">
        <v>12486.55</v>
      </c>
      <c r="C16" s="81">
        <v>7364.05</v>
      </c>
      <c r="D16" s="81">
        <v>15000</v>
      </c>
      <c r="E16" s="81">
        <v>15000</v>
      </c>
      <c r="F16" s="82">
        <v>8500</v>
      </c>
      <c r="G16" s="83">
        <v>15000</v>
      </c>
      <c r="H16" s="2"/>
    </row>
    <row r="17" spans="1:8" x14ac:dyDescent="0.25">
      <c r="A17" s="1" t="s">
        <v>224</v>
      </c>
      <c r="B17" s="81">
        <v>0</v>
      </c>
      <c r="C17" s="81">
        <v>76375</v>
      </c>
      <c r="D17" s="81">
        <v>0</v>
      </c>
      <c r="E17" s="81">
        <v>0</v>
      </c>
      <c r="F17" s="82">
        <v>80000</v>
      </c>
      <c r="G17" s="83">
        <v>0</v>
      </c>
      <c r="H17" s="2"/>
    </row>
    <row r="18" spans="1:8" x14ac:dyDescent="0.25">
      <c r="A18" s="1" t="s">
        <v>54</v>
      </c>
      <c r="B18" s="81">
        <v>3393.21</v>
      </c>
      <c r="C18" s="81">
        <v>7625.56</v>
      </c>
      <c r="D18" s="81">
        <v>5000</v>
      </c>
      <c r="E18" s="81">
        <v>5000</v>
      </c>
      <c r="F18" s="82">
        <v>8000</v>
      </c>
      <c r="G18" s="83">
        <v>5000</v>
      </c>
      <c r="H18" s="2"/>
    </row>
    <row r="19" spans="1:8" x14ac:dyDescent="0.25">
      <c r="A19" s="1" t="s">
        <v>225</v>
      </c>
      <c r="B19" s="88">
        <v>1840</v>
      </c>
      <c r="C19" s="88">
        <v>0</v>
      </c>
      <c r="D19" s="88">
        <v>5000</v>
      </c>
      <c r="E19" s="88">
        <v>5000</v>
      </c>
      <c r="F19" s="89">
        <v>500</v>
      </c>
      <c r="G19" s="90">
        <v>5000</v>
      </c>
      <c r="H19" s="6"/>
    </row>
    <row r="20" spans="1:8" x14ac:dyDescent="0.25">
      <c r="A20" s="1" t="s">
        <v>226</v>
      </c>
      <c r="B20" s="81">
        <v>80397.929999999993</v>
      </c>
      <c r="C20" s="81">
        <v>140170.15</v>
      </c>
      <c r="D20" s="81">
        <v>106447</v>
      </c>
      <c r="E20" s="81">
        <v>106447</v>
      </c>
      <c r="F20" s="82">
        <f>SUM(F12:F19)</f>
        <v>154500</v>
      </c>
      <c r="G20" s="83">
        <f>SUM(G12:G19)</f>
        <v>106447</v>
      </c>
      <c r="H20" s="2"/>
    </row>
    <row r="21" spans="1:8" x14ac:dyDescent="0.25">
      <c r="A21" s="1"/>
      <c r="B21" s="81"/>
      <c r="C21" s="81"/>
      <c r="D21" s="81"/>
      <c r="E21" s="81"/>
      <c r="F21" s="82"/>
      <c r="G21" s="83"/>
      <c r="H21" s="2"/>
    </row>
    <row r="22" spans="1:8" x14ac:dyDescent="0.25">
      <c r="A22" s="1" t="s">
        <v>227</v>
      </c>
      <c r="B22" s="87"/>
      <c r="C22" s="87"/>
      <c r="D22" s="87"/>
      <c r="E22" s="87"/>
      <c r="F22" s="82"/>
      <c r="G22" s="83"/>
    </row>
    <row r="23" spans="1:8" x14ac:dyDescent="0.25">
      <c r="A23" s="1" t="s">
        <v>66</v>
      </c>
      <c r="B23" s="81">
        <v>16149.89</v>
      </c>
      <c r="C23" s="81">
        <v>23105.5</v>
      </c>
      <c r="D23" s="81">
        <v>25120</v>
      </c>
      <c r="E23" s="81">
        <v>25120</v>
      </c>
      <c r="F23" s="82">
        <v>25120</v>
      </c>
      <c r="G23" s="83">
        <v>25120</v>
      </c>
      <c r="H23" s="2"/>
    </row>
    <row r="24" spans="1:8" x14ac:dyDescent="0.25">
      <c r="A24" s="1" t="s">
        <v>113</v>
      </c>
      <c r="B24" s="81">
        <v>2217.9299999999998</v>
      </c>
      <c r="C24" s="81">
        <v>2197.52</v>
      </c>
      <c r="D24" s="81">
        <v>3000</v>
      </c>
      <c r="E24" s="81">
        <v>3000</v>
      </c>
      <c r="F24" s="82">
        <v>3000</v>
      </c>
      <c r="G24" s="83">
        <v>3000</v>
      </c>
      <c r="H24" s="2"/>
    </row>
    <row r="25" spans="1:8" x14ac:dyDescent="0.25">
      <c r="A25" s="1" t="s">
        <v>114</v>
      </c>
      <c r="B25" s="81">
        <v>22284.42</v>
      </c>
      <c r="C25" s="81">
        <v>5077.3599999999997</v>
      </c>
      <c r="D25" s="81">
        <v>27000</v>
      </c>
      <c r="E25" s="81">
        <v>27000</v>
      </c>
      <c r="F25" s="82">
        <v>7000</v>
      </c>
      <c r="G25" s="83">
        <v>27000</v>
      </c>
      <c r="H25" s="2"/>
    </row>
    <row r="26" spans="1:8" x14ac:dyDescent="0.25">
      <c r="A26" s="1" t="s">
        <v>51</v>
      </c>
      <c r="B26" s="81">
        <v>9618.0400000000009</v>
      </c>
      <c r="C26" s="81">
        <v>8099.59</v>
      </c>
      <c r="D26" s="81">
        <v>13634</v>
      </c>
      <c r="E26" s="81">
        <v>13634</v>
      </c>
      <c r="F26" s="82">
        <v>10000</v>
      </c>
      <c r="G26" s="83">
        <v>13634</v>
      </c>
      <c r="H26" s="2"/>
    </row>
    <row r="27" spans="1:8" x14ac:dyDescent="0.25">
      <c r="A27" s="1" t="s">
        <v>70</v>
      </c>
      <c r="B27" s="81">
        <v>253.98</v>
      </c>
      <c r="C27" s="81">
        <v>0</v>
      </c>
      <c r="D27" s="81">
        <v>1500</v>
      </c>
      <c r="E27" s="81">
        <v>1500</v>
      </c>
      <c r="F27" s="82">
        <v>1500</v>
      </c>
      <c r="G27" s="83">
        <v>1500</v>
      </c>
      <c r="H27" s="2"/>
    </row>
    <row r="28" spans="1:8" x14ac:dyDescent="0.25">
      <c r="A28" s="1" t="s">
        <v>54</v>
      </c>
      <c r="B28" s="81">
        <v>434.44</v>
      </c>
      <c r="C28" s="81">
        <v>8434.26</v>
      </c>
      <c r="D28" s="81">
        <v>5000</v>
      </c>
      <c r="E28" s="81">
        <v>5000</v>
      </c>
      <c r="F28" s="82">
        <v>9000</v>
      </c>
      <c r="G28" s="83">
        <v>5000</v>
      </c>
      <c r="H28" s="2"/>
    </row>
    <row r="29" spans="1:8" x14ac:dyDescent="0.25">
      <c r="A29" s="1" t="s">
        <v>228</v>
      </c>
      <c r="B29" s="81">
        <v>0</v>
      </c>
      <c r="C29" s="81">
        <v>620.4</v>
      </c>
      <c r="D29" s="81">
        <v>10000</v>
      </c>
      <c r="E29" s="81">
        <v>10000</v>
      </c>
      <c r="F29" s="82">
        <v>750</v>
      </c>
      <c r="G29" s="83">
        <v>10000</v>
      </c>
      <c r="H29" s="2"/>
    </row>
    <row r="30" spans="1:8" x14ac:dyDescent="0.25">
      <c r="A30" s="1" t="s">
        <v>62</v>
      </c>
      <c r="B30" s="88">
        <v>0</v>
      </c>
      <c r="C30" s="88">
        <v>0</v>
      </c>
      <c r="D30" s="88">
        <v>250</v>
      </c>
      <c r="E30" s="88">
        <v>250</v>
      </c>
      <c r="F30" s="89">
        <v>250</v>
      </c>
      <c r="G30" s="90">
        <v>250</v>
      </c>
      <c r="H30" s="6"/>
    </row>
    <row r="31" spans="1:8" x14ac:dyDescent="0.25">
      <c r="A31" s="1" t="s">
        <v>229</v>
      </c>
      <c r="B31" s="81">
        <v>50958.7</v>
      </c>
      <c r="C31" s="81">
        <v>47534.63</v>
      </c>
      <c r="D31" s="81">
        <v>85504</v>
      </c>
      <c r="E31" s="81">
        <v>85504</v>
      </c>
      <c r="F31" s="82">
        <f>SUM(F23:F30)</f>
        <v>56620</v>
      </c>
      <c r="G31" s="83">
        <f>SUM(G23:G30)</f>
        <v>85504</v>
      </c>
      <c r="H31" s="2"/>
    </row>
    <row r="32" spans="1:8" x14ac:dyDescent="0.25">
      <c r="A32" s="1"/>
      <c r="B32" s="81"/>
      <c r="C32" s="81"/>
      <c r="D32" s="81"/>
      <c r="E32" s="81"/>
      <c r="F32" s="82"/>
      <c r="G32" s="83"/>
      <c r="H32" s="2"/>
    </row>
    <row r="33" spans="1:8" x14ac:dyDescent="0.25">
      <c r="A33" s="1" t="s">
        <v>230</v>
      </c>
      <c r="B33" s="87"/>
      <c r="C33" s="87"/>
      <c r="D33" s="87"/>
      <c r="E33" s="87"/>
      <c r="F33" s="82"/>
      <c r="G33" s="83"/>
    </row>
    <row r="34" spans="1:8" x14ac:dyDescent="0.25">
      <c r="A34" s="1" t="s">
        <v>66</v>
      </c>
      <c r="B34" s="81">
        <v>11478.23</v>
      </c>
      <c r="C34" s="81">
        <v>11326.42</v>
      </c>
      <c r="D34" s="81">
        <v>15921</v>
      </c>
      <c r="E34" s="81">
        <v>15921</v>
      </c>
      <c r="F34" s="82">
        <v>15921</v>
      </c>
      <c r="G34" s="83">
        <v>15921</v>
      </c>
      <c r="H34" s="2"/>
    </row>
    <row r="35" spans="1:8" x14ac:dyDescent="0.25">
      <c r="A35" s="1" t="s">
        <v>113</v>
      </c>
      <c r="B35" s="81">
        <v>1086.98</v>
      </c>
      <c r="C35" s="81">
        <v>1401.15</v>
      </c>
      <c r="D35" s="81">
        <v>2000</v>
      </c>
      <c r="E35" s="81">
        <v>2000</v>
      </c>
      <c r="F35" s="82">
        <v>2000</v>
      </c>
      <c r="G35" s="83">
        <v>2000</v>
      </c>
      <c r="H35" s="2"/>
    </row>
    <row r="36" spans="1:8" x14ac:dyDescent="0.25">
      <c r="A36" s="1" t="s">
        <v>51</v>
      </c>
      <c r="B36" s="81">
        <v>5702.83</v>
      </c>
      <c r="C36" s="81">
        <v>4783.8100000000004</v>
      </c>
      <c r="D36" s="81">
        <v>9874</v>
      </c>
      <c r="E36" s="81">
        <v>9874</v>
      </c>
      <c r="F36" s="82">
        <v>7500</v>
      </c>
      <c r="G36" s="83">
        <v>9874</v>
      </c>
      <c r="H36" s="2"/>
    </row>
    <row r="37" spans="1:8" x14ac:dyDescent="0.25">
      <c r="A37" s="1" t="s">
        <v>70</v>
      </c>
      <c r="B37" s="81">
        <v>2056.48</v>
      </c>
      <c r="C37" s="81">
        <v>3966</v>
      </c>
      <c r="D37" s="81">
        <v>2000</v>
      </c>
      <c r="E37" s="81">
        <v>2000</v>
      </c>
      <c r="F37" s="82">
        <v>4500</v>
      </c>
      <c r="G37" s="83">
        <v>2000</v>
      </c>
      <c r="H37" s="2"/>
    </row>
    <row r="38" spans="1:8" x14ac:dyDescent="0.25">
      <c r="A38" s="1" t="s">
        <v>239</v>
      </c>
      <c r="B38" s="88">
        <v>0</v>
      </c>
      <c r="C38" s="88">
        <v>800</v>
      </c>
      <c r="D38" s="88">
        <v>1500</v>
      </c>
      <c r="E38" s="88">
        <v>1500</v>
      </c>
      <c r="F38" s="89">
        <v>1500</v>
      </c>
      <c r="G38" s="90">
        <v>1500</v>
      </c>
      <c r="H38" s="6"/>
    </row>
    <row r="39" spans="1:8" x14ac:dyDescent="0.25">
      <c r="A39" s="1" t="s">
        <v>231</v>
      </c>
      <c r="B39" s="81">
        <v>20324.52</v>
      </c>
      <c r="C39" s="81">
        <v>22277.38</v>
      </c>
      <c r="D39" s="81">
        <v>31295</v>
      </c>
      <c r="E39" s="81">
        <v>31295</v>
      </c>
      <c r="F39" s="82">
        <f>SUM(F34:F38)</f>
        <v>31421</v>
      </c>
      <c r="G39" s="83">
        <f>SUM(G34:G38)</f>
        <v>31295</v>
      </c>
      <c r="H39" s="2"/>
    </row>
    <row r="40" spans="1:8" x14ac:dyDescent="0.25">
      <c r="A40" s="1"/>
      <c r="B40" s="81"/>
      <c r="C40" s="81"/>
      <c r="D40" s="81"/>
      <c r="E40" s="81"/>
      <c r="F40" s="82"/>
      <c r="G40" s="83"/>
      <c r="H40" s="2"/>
    </row>
    <row r="41" spans="1:8" x14ac:dyDescent="0.25">
      <c r="A41" s="1" t="s">
        <v>232</v>
      </c>
      <c r="B41" s="87"/>
      <c r="C41" s="87"/>
      <c r="D41" s="87"/>
      <c r="E41" s="87"/>
      <c r="F41" s="82"/>
      <c r="G41" s="83"/>
    </row>
    <row r="42" spans="1:8" x14ac:dyDescent="0.25">
      <c r="A42" s="1" t="s">
        <v>66</v>
      </c>
      <c r="B42" s="81">
        <v>10371.549999999999</v>
      </c>
      <c r="C42" s="81">
        <v>9996.8799999999992</v>
      </c>
      <c r="D42" s="81">
        <v>16717</v>
      </c>
      <c r="E42" s="81">
        <v>16717</v>
      </c>
      <c r="F42" s="82">
        <v>13000</v>
      </c>
      <c r="G42" s="83">
        <v>16717</v>
      </c>
      <c r="H42" s="2"/>
    </row>
    <row r="43" spans="1:8" x14ac:dyDescent="0.25">
      <c r="A43" s="1" t="s">
        <v>113</v>
      </c>
      <c r="B43" s="81">
        <v>966.64</v>
      </c>
      <c r="C43" s="81">
        <v>1042.1500000000001</v>
      </c>
      <c r="D43" s="81">
        <v>2000</v>
      </c>
      <c r="E43" s="81">
        <v>2000</v>
      </c>
      <c r="F43" s="82">
        <v>1700</v>
      </c>
      <c r="G43" s="83">
        <v>2000</v>
      </c>
      <c r="H43" s="2"/>
    </row>
    <row r="44" spans="1:8" x14ac:dyDescent="0.25">
      <c r="A44" s="1" t="s">
        <v>51</v>
      </c>
      <c r="B44" s="81">
        <v>5706.58</v>
      </c>
      <c r="C44" s="81">
        <v>4647.1400000000003</v>
      </c>
      <c r="D44" s="81">
        <v>9026</v>
      </c>
      <c r="E44" s="81">
        <v>9026</v>
      </c>
      <c r="F44" s="82">
        <v>7500</v>
      </c>
      <c r="G44" s="83">
        <v>9026</v>
      </c>
      <c r="H44" s="2"/>
    </row>
    <row r="45" spans="1:8" x14ac:dyDescent="0.25">
      <c r="A45" s="1" t="s">
        <v>70</v>
      </c>
      <c r="B45" s="88">
        <v>2360.7600000000002</v>
      </c>
      <c r="C45" s="88">
        <v>780.37</v>
      </c>
      <c r="D45" s="88">
        <v>3000</v>
      </c>
      <c r="E45" s="88">
        <v>3000</v>
      </c>
      <c r="F45" s="89">
        <v>1500</v>
      </c>
      <c r="G45" s="90">
        <v>3000</v>
      </c>
      <c r="H45" s="6"/>
    </row>
    <row r="46" spans="1:8" x14ac:dyDescent="0.25">
      <c r="A46" s="1" t="s">
        <v>233</v>
      </c>
      <c r="B46" s="81">
        <v>19405.53</v>
      </c>
      <c r="C46" s="81">
        <v>16466.34</v>
      </c>
      <c r="D46" s="81">
        <v>30743</v>
      </c>
      <c r="E46" s="81">
        <v>30743</v>
      </c>
      <c r="F46" s="82">
        <f>SUM(F42:F45)</f>
        <v>23700</v>
      </c>
      <c r="G46" s="83">
        <f>SUM(G42:G45)</f>
        <v>30743</v>
      </c>
      <c r="H46" s="2"/>
    </row>
    <row r="47" spans="1:8" x14ac:dyDescent="0.25">
      <c r="A47" s="1"/>
      <c r="B47" s="81"/>
      <c r="C47" s="81"/>
      <c r="D47" s="81"/>
      <c r="E47" s="81"/>
      <c r="F47" s="82"/>
      <c r="G47" s="83"/>
      <c r="H47" s="2"/>
    </row>
    <row r="48" spans="1:8" x14ac:dyDescent="0.25">
      <c r="A48" s="1" t="s">
        <v>234</v>
      </c>
      <c r="B48" s="87"/>
      <c r="C48" s="87"/>
      <c r="D48" s="87"/>
      <c r="E48" s="87"/>
      <c r="F48" s="82"/>
      <c r="G48" s="83"/>
    </row>
    <row r="49" spans="1:8" x14ac:dyDescent="0.25">
      <c r="A49" s="1" t="s">
        <v>66</v>
      </c>
      <c r="B49" s="81">
        <v>15133.54</v>
      </c>
      <c r="C49" s="81">
        <v>10686.85</v>
      </c>
      <c r="D49" s="81">
        <v>20965</v>
      </c>
      <c r="E49" s="81">
        <v>20965</v>
      </c>
      <c r="F49" s="82">
        <v>10700</v>
      </c>
      <c r="G49" s="83">
        <v>20965</v>
      </c>
      <c r="H49" s="2"/>
    </row>
    <row r="50" spans="1:8" x14ac:dyDescent="0.25">
      <c r="A50" s="1" t="s">
        <v>113</v>
      </c>
      <c r="B50" s="81">
        <v>1244.93</v>
      </c>
      <c r="C50" s="81">
        <v>1321.21</v>
      </c>
      <c r="D50" s="81">
        <v>8000</v>
      </c>
      <c r="E50" s="81">
        <v>8000</v>
      </c>
      <c r="F50" s="82">
        <v>1500</v>
      </c>
      <c r="G50" s="83">
        <v>8000</v>
      </c>
      <c r="H50" s="2"/>
    </row>
    <row r="51" spans="1:8" x14ac:dyDescent="0.25">
      <c r="A51" s="1" t="s">
        <v>51</v>
      </c>
      <c r="B51" s="81">
        <v>6760.63</v>
      </c>
      <c r="C51" s="81">
        <v>5770.22</v>
      </c>
      <c r="D51" s="81">
        <v>11475</v>
      </c>
      <c r="E51" s="81">
        <v>11475</v>
      </c>
      <c r="F51" s="82">
        <v>5800</v>
      </c>
      <c r="G51" s="83">
        <v>11475</v>
      </c>
      <c r="H51" s="2"/>
    </row>
    <row r="52" spans="1:8" x14ac:dyDescent="0.25">
      <c r="A52" s="1" t="s">
        <v>70</v>
      </c>
      <c r="B52" s="88">
        <v>15400</v>
      </c>
      <c r="C52" s="88">
        <v>0</v>
      </c>
      <c r="D52" s="88">
        <v>11000</v>
      </c>
      <c r="E52" s="88">
        <v>11000</v>
      </c>
      <c r="F52" s="89">
        <v>100</v>
      </c>
      <c r="G52" s="90">
        <v>11000</v>
      </c>
      <c r="H52" s="6"/>
    </row>
    <row r="53" spans="1:8" x14ac:dyDescent="0.25">
      <c r="A53" s="1" t="s">
        <v>235</v>
      </c>
      <c r="B53" s="81">
        <v>38539.1</v>
      </c>
      <c r="C53" s="81">
        <v>17778.28</v>
      </c>
      <c r="D53" s="81">
        <v>51440</v>
      </c>
      <c r="E53" s="81">
        <v>51440</v>
      </c>
      <c r="F53" s="82">
        <f>SUM(F49:F52)</f>
        <v>18100</v>
      </c>
      <c r="G53" s="83">
        <f>SUM(G49:G52)</f>
        <v>51440</v>
      </c>
      <c r="H53" s="2"/>
    </row>
    <row r="54" spans="1:8" x14ac:dyDescent="0.25">
      <c r="A54" s="1"/>
      <c r="B54" s="81"/>
      <c r="C54" s="81"/>
      <c r="D54" s="81"/>
      <c r="E54" s="81"/>
      <c r="F54" s="82"/>
      <c r="G54" s="83"/>
      <c r="H54" s="2"/>
    </row>
    <row r="55" spans="1:8" x14ac:dyDescent="0.25">
      <c r="A55" s="1" t="s">
        <v>207</v>
      </c>
      <c r="B55" s="87"/>
      <c r="C55" s="87"/>
      <c r="D55" s="87"/>
      <c r="E55" s="87"/>
      <c r="F55" s="82"/>
      <c r="G55" s="83"/>
    </row>
    <row r="56" spans="1:8" x14ac:dyDescent="0.25">
      <c r="A56" s="1" t="s">
        <v>66</v>
      </c>
      <c r="B56" s="81">
        <v>17263.939999999999</v>
      </c>
      <c r="C56" s="81">
        <v>3356.78</v>
      </c>
      <c r="D56" s="81">
        <v>25306</v>
      </c>
      <c r="E56" s="81">
        <v>25306</v>
      </c>
      <c r="F56" s="82">
        <v>4500</v>
      </c>
      <c r="G56" s="83">
        <v>25306</v>
      </c>
      <c r="H56" s="2"/>
    </row>
    <row r="57" spans="1:8" x14ac:dyDescent="0.25">
      <c r="A57" s="1" t="s">
        <v>51</v>
      </c>
      <c r="B57" s="88">
        <v>9388.06</v>
      </c>
      <c r="C57" s="88">
        <v>13873.82</v>
      </c>
      <c r="D57" s="88">
        <v>16320</v>
      </c>
      <c r="E57" s="88">
        <v>16320</v>
      </c>
      <c r="F57" s="89">
        <v>16320</v>
      </c>
      <c r="G57" s="90">
        <v>16320</v>
      </c>
      <c r="H57" s="6"/>
    </row>
    <row r="58" spans="1:8" x14ac:dyDescent="0.25">
      <c r="A58" s="1" t="s">
        <v>208</v>
      </c>
      <c r="B58" s="81">
        <v>26652</v>
      </c>
      <c r="C58" s="81">
        <v>17230.599999999999</v>
      </c>
      <c r="D58" s="81">
        <v>41626</v>
      </c>
      <c r="E58" s="81">
        <v>41626</v>
      </c>
      <c r="F58" s="82">
        <f>SUM(F56:F57)</f>
        <v>20820</v>
      </c>
      <c r="G58" s="83">
        <f>SUM(G56:G57)</f>
        <v>41626</v>
      </c>
      <c r="H58" s="2"/>
    </row>
    <row r="59" spans="1:8" x14ac:dyDescent="0.25">
      <c r="A59" s="1"/>
      <c r="B59" s="81"/>
      <c r="C59" s="81"/>
      <c r="D59" s="81"/>
      <c r="E59" s="81"/>
      <c r="F59" s="82"/>
      <c r="G59" s="83"/>
      <c r="H59" s="2"/>
    </row>
    <row r="60" spans="1:8" ht="16.2" thickBot="1" x14ac:dyDescent="0.3">
      <c r="A60" s="1" t="s">
        <v>48</v>
      </c>
      <c r="B60" s="84">
        <v>236277.78</v>
      </c>
      <c r="C60" s="84">
        <v>261457.38</v>
      </c>
      <c r="D60" s="84">
        <v>347055</v>
      </c>
      <c r="E60" s="84">
        <v>347055</v>
      </c>
      <c r="F60" s="85">
        <f>F58+F53+F46+F39+F31+F20</f>
        <v>305161</v>
      </c>
      <c r="G60" s="86">
        <f>G58+G53+G46+G39+G31+G20</f>
        <v>347055</v>
      </c>
      <c r="H60" s="5"/>
    </row>
    <row r="61" spans="1:8" ht="16.2" thickTop="1" x14ac:dyDescent="0.25">
      <c r="A61" s="1"/>
      <c r="B61" s="81"/>
      <c r="C61" s="81"/>
      <c r="D61" s="81"/>
      <c r="E61" s="81"/>
      <c r="F61" s="82"/>
      <c r="G61" s="83"/>
      <c r="H61" s="2"/>
    </row>
    <row r="62" spans="1:8" ht="16.2" thickBot="1" x14ac:dyDescent="0.3">
      <c r="A62" s="1" t="s">
        <v>240</v>
      </c>
      <c r="B62" s="84">
        <v>77798.95</v>
      </c>
      <c r="C62" s="84">
        <v>-68026.509999999995</v>
      </c>
      <c r="D62" s="84">
        <v>0</v>
      </c>
      <c r="E62" s="84">
        <v>0</v>
      </c>
      <c r="F62" s="85">
        <f>F8-F60</f>
        <v>14520</v>
      </c>
      <c r="G62" s="86">
        <f>G8-G60</f>
        <v>0</v>
      </c>
      <c r="H62" s="5"/>
    </row>
    <row r="63" spans="1:8" ht="16.2" thickTop="1" x14ac:dyDescent="0.25"/>
    <row r="65" spans="1:6" ht="26.4" x14ac:dyDescent="0.25">
      <c r="A65" s="53" t="s">
        <v>698</v>
      </c>
      <c r="B65" s="53" t="s">
        <v>699</v>
      </c>
      <c r="C65" s="53" t="s">
        <v>700</v>
      </c>
      <c r="D65" s="53" t="s">
        <v>701</v>
      </c>
      <c r="E65" s="53" t="s">
        <v>702</v>
      </c>
      <c r="F65" s="54" t="s">
        <v>703</v>
      </c>
    </row>
    <row r="66" spans="1:6" x14ac:dyDescent="0.25">
      <c r="A66" s="58">
        <v>2020</v>
      </c>
      <c r="B66" s="58">
        <v>426298</v>
      </c>
      <c r="C66" s="60" t="s">
        <v>704</v>
      </c>
      <c r="D66" s="55" t="s">
        <v>704</v>
      </c>
      <c r="E66" s="55" t="s">
        <v>704</v>
      </c>
      <c r="F66" s="57">
        <f>B66+A66+F62</f>
        <v>442838</v>
      </c>
    </row>
    <row r="67" spans="1:6" x14ac:dyDescent="0.25">
      <c r="A67" s="11"/>
      <c r="B67" s="11"/>
      <c r="C67" s="11"/>
      <c r="D67" s="11"/>
      <c r="E67" s="18"/>
      <c r="F67" s="21"/>
    </row>
    <row r="68" spans="1:6" ht="39.6" x14ac:dyDescent="0.25">
      <c r="A68" s="53" t="s">
        <v>705</v>
      </c>
      <c r="B68" s="53" t="s">
        <v>706</v>
      </c>
      <c r="C68" s="53" t="s">
        <v>707</v>
      </c>
      <c r="D68" s="11"/>
      <c r="E68" s="18"/>
      <c r="F68" s="21"/>
    </row>
    <row r="69" spans="1:6" x14ac:dyDescent="0.25">
      <c r="A69" s="55" t="s">
        <v>704</v>
      </c>
      <c r="B69" s="58">
        <f>F66+G62</f>
        <v>442838</v>
      </c>
      <c r="C69" s="55" t="s">
        <v>704</v>
      </c>
      <c r="D69" s="11"/>
      <c r="E69" s="18"/>
      <c r="F69" s="21"/>
    </row>
    <row r="70" spans="1:6" x14ac:dyDescent="0.25">
      <c r="E70" s="38"/>
      <c r="F70" s="40"/>
    </row>
  </sheetData>
  <pageMargins left="0.7" right="0.7" top="0.75" bottom="0.75" header="0.3" footer="0.3"/>
  <pageSetup paperSize="3"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workbookViewId="0">
      <pane ySplit="1" topLeftCell="A6" activePane="bottomLeft" state="frozen"/>
      <selection activeCell="H47" sqref="H47"/>
      <selection pane="bottomLeft" activeCell="C26" sqref="C26"/>
    </sheetView>
  </sheetViews>
  <sheetFormatPr defaultRowHeight="15.6" x14ac:dyDescent="0.25"/>
  <cols>
    <col min="1" max="1" width="43.6640625" bestFit="1" customWidth="1"/>
    <col min="2" max="5" width="18" customWidth="1"/>
    <col min="6" max="6" width="18" style="38" customWidth="1"/>
    <col min="7" max="7" width="18" style="40" customWidth="1"/>
    <col min="8" max="8" width="18" customWidth="1"/>
  </cols>
  <sheetData>
    <row r="1" spans="1:8" ht="46.8" x14ac:dyDescent="0.25">
      <c r="A1" s="4" t="s">
        <v>241</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7</v>
      </c>
      <c r="B4" s="81">
        <v>348268.74</v>
      </c>
      <c r="C4" s="81">
        <v>0</v>
      </c>
      <c r="D4" s="81">
        <v>345722</v>
      </c>
      <c r="E4" s="81">
        <v>345722</v>
      </c>
      <c r="F4" s="82">
        <v>0</v>
      </c>
      <c r="G4" s="83">
        <v>345722</v>
      </c>
      <c r="H4" s="2"/>
    </row>
    <row r="5" spans="1:8" x14ac:dyDescent="0.25">
      <c r="A5" s="1" t="s">
        <v>14</v>
      </c>
      <c r="B5" s="81">
        <v>98.2</v>
      </c>
      <c r="C5" s="81">
        <v>0</v>
      </c>
      <c r="D5" s="81">
        <v>104</v>
      </c>
      <c r="E5" s="81">
        <v>104</v>
      </c>
      <c r="F5" s="82">
        <v>0</v>
      </c>
      <c r="G5" s="83">
        <v>104</v>
      </c>
      <c r="H5" s="2"/>
    </row>
    <row r="6" spans="1:8" x14ac:dyDescent="0.25">
      <c r="A6" s="1" t="s">
        <v>38</v>
      </c>
      <c r="B6" s="81">
        <v>5366.47</v>
      </c>
      <c r="C6" s="81">
        <v>1.23</v>
      </c>
      <c r="D6" s="81">
        <v>2000</v>
      </c>
      <c r="E6" s="81">
        <v>2000</v>
      </c>
      <c r="F6" s="82">
        <v>50</v>
      </c>
      <c r="G6" s="83">
        <v>2000</v>
      </c>
      <c r="H6" s="2"/>
    </row>
    <row r="7" spans="1:8" ht="16.2" thickBot="1" x14ac:dyDescent="0.3">
      <c r="A7" s="1" t="s">
        <v>1</v>
      </c>
      <c r="B7" s="84">
        <v>353733.41</v>
      </c>
      <c r="C7" s="84">
        <v>1.23</v>
      </c>
      <c r="D7" s="84">
        <v>347826</v>
      </c>
      <c r="E7" s="84">
        <v>347826</v>
      </c>
      <c r="F7" s="85">
        <f>SUM(F4:F6)</f>
        <v>50</v>
      </c>
      <c r="G7" s="86">
        <f>SUM(G4:G6)</f>
        <v>347826</v>
      </c>
      <c r="H7" s="5"/>
    </row>
    <row r="8" spans="1:8" ht="16.2" thickTop="1" x14ac:dyDescent="0.25">
      <c r="A8" s="1"/>
      <c r="B8" s="81"/>
      <c r="C8" s="81"/>
      <c r="D8" s="81"/>
      <c r="E8" s="81"/>
      <c r="F8" s="82"/>
      <c r="G8" s="83"/>
      <c r="H8" s="2"/>
    </row>
    <row r="9" spans="1:8" x14ac:dyDescent="0.25">
      <c r="A9" s="1" t="s">
        <v>48</v>
      </c>
      <c r="B9" s="87"/>
      <c r="C9" s="87"/>
      <c r="D9" s="87"/>
      <c r="E9" s="87"/>
      <c r="F9" s="82"/>
      <c r="G9" s="83"/>
    </row>
    <row r="10" spans="1:8" x14ac:dyDescent="0.25">
      <c r="A10" s="1" t="s">
        <v>2</v>
      </c>
      <c r="B10" s="87"/>
      <c r="C10" s="87"/>
      <c r="D10" s="87"/>
      <c r="E10" s="87"/>
      <c r="F10" s="82"/>
      <c r="G10" s="83"/>
    </row>
    <row r="11" spans="1:8" x14ac:dyDescent="0.25">
      <c r="A11" s="1" t="s">
        <v>242</v>
      </c>
      <c r="B11" s="81">
        <v>115000</v>
      </c>
      <c r="C11" s="81">
        <v>0</v>
      </c>
      <c r="D11" s="81">
        <v>115000</v>
      </c>
      <c r="E11" s="81">
        <v>115000</v>
      </c>
      <c r="F11" s="82">
        <v>0</v>
      </c>
      <c r="G11" s="83">
        <v>115000</v>
      </c>
      <c r="H11" s="2"/>
    </row>
    <row r="12" spans="1:8" x14ac:dyDescent="0.25">
      <c r="A12" s="1" t="s">
        <v>54</v>
      </c>
      <c r="B12" s="81">
        <v>0</v>
      </c>
      <c r="C12" s="81">
        <v>0</v>
      </c>
      <c r="D12" s="81">
        <v>49452</v>
      </c>
      <c r="E12" s="81">
        <v>49452</v>
      </c>
      <c r="F12" s="82">
        <v>0</v>
      </c>
      <c r="G12" s="83">
        <v>49452</v>
      </c>
      <c r="H12" s="2"/>
    </row>
    <row r="13" spans="1:8" x14ac:dyDescent="0.25">
      <c r="A13" s="1" t="s">
        <v>243</v>
      </c>
      <c r="B13" s="81">
        <v>130574.76</v>
      </c>
      <c r="C13" s="81">
        <v>0</v>
      </c>
      <c r="D13" s="81">
        <v>0</v>
      </c>
      <c r="E13" s="81">
        <v>0</v>
      </c>
      <c r="F13" s="82">
        <v>0</v>
      </c>
      <c r="G13" s="83">
        <v>0</v>
      </c>
      <c r="H13" s="2"/>
    </row>
    <row r="14" spans="1:8" x14ac:dyDescent="0.25">
      <c r="A14" s="1" t="s">
        <v>244</v>
      </c>
      <c r="B14" s="81">
        <v>0</v>
      </c>
      <c r="C14" s="81">
        <v>2785</v>
      </c>
      <c r="D14" s="81">
        <v>0</v>
      </c>
      <c r="E14" s="81">
        <v>0</v>
      </c>
      <c r="F14" s="82">
        <v>4500</v>
      </c>
      <c r="G14" s="83">
        <v>0</v>
      </c>
      <c r="H14" s="2"/>
    </row>
    <row r="15" spans="1:8" x14ac:dyDescent="0.25">
      <c r="A15" s="1" t="s">
        <v>245</v>
      </c>
      <c r="B15" s="81">
        <v>162875</v>
      </c>
      <c r="C15" s="81">
        <v>0</v>
      </c>
      <c r="D15" s="81">
        <v>183374</v>
      </c>
      <c r="E15" s="81">
        <v>183374</v>
      </c>
      <c r="F15" s="82">
        <v>0</v>
      </c>
      <c r="G15" s="83">
        <v>183374</v>
      </c>
      <c r="H15" s="2"/>
    </row>
    <row r="16" spans="1:8" ht="16.2" thickBot="1" x14ac:dyDescent="0.3">
      <c r="A16" s="1" t="s">
        <v>48</v>
      </c>
      <c r="B16" s="84">
        <v>408449.76</v>
      </c>
      <c r="C16" s="84">
        <v>2785</v>
      </c>
      <c r="D16" s="84">
        <v>347826</v>
      </c>
      <c r="E16" s="84">
        <v>347826</v>
      </c>
      <c r="F16" s="85">
        <f>SUM(F11:F15)</f>
        <v>4500</v>
      </c>
      <c r="G16" s="86">
        <f>SUM(G11:G15)</f>
        <v>347826</v>
      </c>
      <c r="H16" s="5"/>
    </row>
    <row r="17" spans="1:8" ht="16.2" thickTop="1" x14ac:dyDescent="0.25">
      <c r="A17" s="1"/>
      <c r="B17" s="81"/>
      <c r="C17" s="81"/>
      <c r="D17" s="81"/>
      <c r="E17" s="81"/>
      <c r="F17" s="82"/>
      <c r="G17" s="83"/>
      <c r="H17" s="2"/>
    </row>
    <row r="18" spans="1:8" ht="16.2" thickBot="1" x14ac:dyDescent="0.3">
      <c r="A18" s="1" t="s">
        <v>246</v>
      </c>
      <c r="B18" s="84">
        <v>-54716.35</v>
      </c>
      <c r="C18" s="84">
        <v>-2783.77</v>
      </c>
      <c r="D18" s="84">
        <v>0</v>
      </c>
      <c r="E18" s="84">
        <v>0</v>
      </c>
      <c r="F18" s="85">
        <f>F7-F16</f>
        <v>-4450</v>
      </c>
      <c r="G18" s="86">
        <f>G7-G16</f>
        <v>0</v>
      </c>
      <c r="H18" s="5"/>
    </row>
    <row r="19" spans="1:8" ht="16.2" thickTop="1" x14ac:dyDescent="0.25"/>
    <row r="21" spans="1:8" ht="26.4" x14ac:dyDescent="0.25">
      <c r="A21" s="8" t="s">
        <v>697</v>
      </c>
      <c r="B21" s="53" t="s">
        <v>698</v>
      </c>
      <c r="C21" s="53" t="s">
        <v>699</v>
      </c>
      <c r="D21" s="53" t="s">
        <v>700</v>
      </c>
      <c r="E21" s="53" t="s">
        <v>701</v>
      </c>
      <c r="F21" s="53" t="s">
        <v>702</v>
      </c>
      <c r="G21" s="54" t="s">
        <v>703</v>
      </c>
    </row>
    <row r="22" spans="1:8" ht="13.2" x14ac:dyDescent="0.25">
      <c r="B22" s="55" t="s">
        <v>704</v>
      </c>
      <c r="C22" s="55" t="s">
        <v>704</v>
      </c>
      <c r="D22" s="58">
        <v>304899</v>
      </c>
      <c r="E22" s="55" t="s">
        <v>704</v>
      </c>
      <c r="F22" s="55" t="s">
        <v>704</v>
      </c>
      <c r="G22" s="57">
        <f>D22+F18</f>
        <v>300449</v>
      </c>
    </row>
    <row r="23" spans="1:8" x14ac:dyDescent="0.25">
      <c r="B23" s="11"/>
      <c r="C23" s="11"/>
      <c r="D23" s="11"/>
      <c r="E23" s="11"/>
      <c r="F23" s="18"/>
      <c r="G23" s="21"/>
    </row>
    <row r="24" spans="1:8" ht="39.6" x14ac:dyDescent="0.25">
      <c r="A24" s="8" t="s">
        <v>697</v>
      </c>
      <c r="B24" s="53" t="s">
        <v>705</v>
      </c>
      <c r="C24" s="53" t="s">
        <v>706</v>
      </c>
      <c r="D24" s="53" t="s">
        <v>707</v>
      </c>
      <c r="E24" s="11"/>
      <c r="F24" s="18"/>
      <c r="G24" s="21"/>
    </row>
    <row r="25" spans="1:8" x14ac:dyDescent="0.25">
      <c r="B25" s="55" t="s">
        <v>704</v>
      </c>
      <c r="C25" s="58">
        <f>G22+G18</f>
        <v>300449</v>
      </c>
      <c r="D25" s="55" t="s">
        <v>704</v>
      </c>
      <c r="E25" s="11"/>
      <c r="F25" s="18"/>
      <c r="G25" s="21"/>
    </row>
  </sheetData>
  <pageMargins left="0.7" right="0.7" top="0.75" bottom="0.75" header="0.3" footer="0.3"/>
  <pageSetup paperSize="3"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
  <sheetViews>
    <sheetView workbookViewId="0">
      <selection activeCell="B4" sqref="B4:G7"/>
    </sheetView>
  </sheetViews>
  <sheetFormatPr defaultRowHeight="15.6" x14ac:dyDescent="0.25"/>
  <cols>
    <col min="1" max="1" width="45.109375" bestFit="1" customWidth="1"/>
    <col min="2" max="5" width="18" customWidth="1"/>
    <col min="6" max="6" width="18" style="38" customWidth="1"/>
    <col min="7" max="7" width="18" style="40" customWidth="1"/>
    <col min="8" max="8" width="18" customWidth="1"/>
  </cols>
  <sheetData>
    <row r="1" spans="1:8" ht="46.8" x14ac:dyDescent="0.25">
      <c r="A1" s="4" t="s">
        <v>247</v>
      </c>
      <c r="B1" s="3" t="s">
        <v>293</v>
      </c>
      <c r="C1" s="3" t="s">
        <v>294</v>
      </c>
      <c r="D1" s="3" t="s">
        <v>295</v>
      </c>
      <c r="E1" s="3" t="s">
        <v>301</v>
      </c>
      <c r="F1" s="37" t="s">
        <v>302</v>
      </c>
      <c r="G1" s="39" t="s">
        <v>300</v>
      </c>
      <c r="H1" s="3"/>
    </row>
    <row r="2" spans="1:8" x14ac:dyDescent="0.25">
      <c r="A2" s="1" t="s">
        <v>1</v>
      </c>
    </row>
    <row r="3" spans="1:8" x14ac:dyDescent="0.25">
      <c r="A3" s="1" t="s">
        <v>2</v>
      </c>
    </row>
    <row r="4" spans="1:8" x14ac:dyDescent="0.25">
      <c r="A4" s="1" t="s">
        <v>46</v>
      </c>
      <c r="B4" s="81">
        <v>-527</v>
      </c>
      <c r="C4" s="81">
        <v>0</v>
      </c>
      <c r="D4" s="81">
        <v>0</v>
      </c>
      <c r="E4" s="81">
        <v>0</v>
      </c>
      <c r="F4" s="82">
        <v>0</v>
      </c>
      <c r="G4" s="83">
        <v>15000</v>
      </c>
      <c r="H4" s="2"/>
    </row>
    <row r="5" spans="1:8" ht="16.2" thickBot="1" x14ac:dyDescent="0.3">
      <c r="A5" s="1" t="s">
        <v>1</v>
      </c>
      <c r="B5" s="84">
        <v>-527</v>
      </c>
      <c r="C5" s="84">
        <v>0</v>
      </c>
      <c r="D5" s="84">
        <v>0</v>
      </c>
      <c r="E5" s="84">
        <v>0</v>
      </c>
      <c r="F5" s="85">
        <f>SUM(F4)</f>
        <v>0</v>
      </c>
      <c r="G5" s="86">
        <f>SUM(G4)</f>
        <v>15000</v>
      </c>
      <c r="H5" s="5"/>
    </row>
    <row r="6" spans="1:8" ht="16.2" thickTop="1" x14ac:dyDescent="0.25">
      <c r="A6" s="1"/>
      <c r="B6" s="81"/>
      <c r="C6" s="81"/>
      <c r="D6" s="81"/>
      <c r="E6" s="81"/>
      <c r="F6" s="82"/>
      <c r="G6" s="83"/>
      <c r="H6" s="2"/>
    </row>
    <row r="7" spans="1:8" ht="16.2" thickBot="1" x14ac:dyDescent="0.3">
      <c r="A7" s="1" t="s">
        <v>248</v>
      </c>
      <c r="B7" s="84">
        <v>-527</v>
      </c>
      <c r="C7" s="84">
        <v>0</v>
      </c>
      <c r="D7" s="84">
        <v>0</v>
      </c>
      <c r="E7" s="84">
        <v>0</v>
      </c>
      <c r="F7" s="85">
        <f>F5</f>
        <v>0</v>
      </c>
      <c r="G7" s="86">
        <f>G5</f>
        <v>15000</v>
      </c>
      <c r="H7" s="5"/>
    </row>
    <row r="8" spans="1:8" ht="16.2" thickTop="1" x14ac:dyDescent="0.25"/>
    <row r="10" spans="1:8" ht="26.4" x14ac:dyDescent="0.25">
      <c r="A10" s="8" t="s">
        <v>697</v>
      </c>
      <c r="B10" s="53" t="s">
        <v>698</v>
      </c>
      <c r="C10" s="53" t="s">
        <v>699</v>
      </c>
      <c r="D10" s="53" t="s">
        <v>700</v>
      </c>
      <c r="E10" s="53" t="s">
        <v>701</v>
      </c>
      <c r="F10" s="53" t="s">
        <v>702</v>
      </c>
      <c r="G10" s="54" t="s">
        <v>703</v>
      </c>
    </row>
    <row r="11" spans="1:8" ht="13.2" x14ac:dyDescent="0.25">
      <c r="B11" s="55" t="s">
        <v>704</v>
      </c>
      <c r="C11" s="55" t="s">
        <v>704</v>
      </c>
      <c r="D11" s="58">
        <v>0</v>
      </c>
      <c r="E11" s="55" t="s">
        <v>704</v>
      </c>
      <c r="F11" s="55" t="s">
        <v>704</v>
      </c>
      <c r="G11" s="57">
        <v>0</v>
      </c>
    </row>
    <row r="12" spans="1:8" x14ac:dyDescent="0.25">
      <c r="B12" s="11"/>
      <c r="C12" s="11"/>
      <c r="D12" s="11"/>
      <c r="E12" s="11"/>
      <c r="F12" s="18"/>
      <c r="G12" s="21"/>
    </row>
    <row r="13" spans="1:8" ht="39.6" x14ac:dyDescent="0.25">
      <c r="A13" s="8" t="s">
        <v>697</v>
      </c>
      <c r="B13" s="53" t="s">
        <v>705</v>
      </c>
      <c r="C13" s="53" t="s">
        <v>706</v>
      </c>
      <c r="D13" s="53" t="s">
        <v>707</v>
      </c>
      <c r="E13" s="11"/>
      <c r="F13" s="18"/>
      <c r="G13" s="21"/>
    </row>
    <row r="14" spans="1:8" x14ac:dyDescent="0.25">
      <c r="B14" s="55" t="s">
        <v>704</v>
      </c>
      <c r="C14" s="58">
        <v>0</v>
      </c>
      <c r="D14" s="55" t="s">
        <v>704</v>
      </c>
      <c r="E14" s="11"/>
      <c r="F14" s="18"/>
      <c r="G14" s="21"/>
    </row>
  </sheetData>
  <pageMargins left="0.7" right="0.7" top="0.75" bottom="0.75" header="0.3" footer="0.3"/>
  <pageSetup paperSize="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101 General</vt:lpstr>
      <vt:lpstr>103 Capital Projects</vt:lpstr>
      <vt:lpstr>103 Account Descriptions</vt:lpstr>
      <vt:lpstr>107 Downtown Development</vt:lpstr>
      <vt:lpstr>109 Brownfield</vt:lpstr>
      <vt:lpstr>202 Major Streets</vt:lpstr>
      <vt:lpstr>203 Local Streets</vt:lpstr>
      <vt:lpstr>214 Street Repair and Maint</vt:lpstr>
      <vt:lpstr>246 Housing Grants</vt:lpstr>
      <vt:lpstr>501 Water &amp; Sewer</vt:lpstr>
      <vt:lpstr>588 Dial-A-Ride</vt:lpstr>
      <vt:lpstr>711 Cemetery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Heather Grace</cp:lastModifiedBy>
  <cp:lastPrinted>2021-05-17T16:15:34Z</cp:lastPrinted>
  <dcterms:created xsi:type="dcterms:W3CDTF">2021-04-22T13:15:47Z</dcterms:created>
  <dcterms:modified xsi:type="dcterms:W3CDTF">2021-06-26T13:12:56Z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01C2D35AF44DC8546069FCCFAB82437E8AE85364339A3FD7B8457322ABA5F93C1946319DEC9FEB372CA6F18F9A86D7A760E9433A14A31CA44E93C3CB76290C22F08862345014DF2CAA86CCA7EE6CB5E3DFAFC6518BEC47F77267251217BF69234E7D98B319B86EC9C5777550DB4B79CEAB2BE3B69235938CF64CF5B12DB136B</vt:lpwstr>
  </property>
  <property fmtid="{D5CDD505-2E9C-101B-9397-08002B2CF9AE}" pid="3" name="Business Objects Context Information1">
    <vt:lpwstr>AFFEEDD10184B589682B52480D7D8C2E79E6CB08A023B94D90F6CF0264DA19DF0B9242B9A7AD48B10665F83591170027413C9395EB0D86E6AA48FA6381A50A563F5937D1C184D971A6E2B3B5F63329E2C18B34585ED3299E55717354C0450D9768743EEA99EF3C1375B1116D9654D0A7612542753719ED317F3DEE4659CA8BB</vt:lpwstr>
  </property>
  <property fmtid="{D5CDD505-2E9C-101B-9397-08002B2CF9AE}" pid="4" name="Business Objects Context Information2">
    <vt:lpwstr>D373596D59344F2C67B0C799C152989E8D763AC47B419E99BFDD1232274C9927C70B27D8E5FE742A26972D9655B9642308CA3BD52F1B572504A1DB833280BEF8C72A6A6749608BA21817C5F844B900E4FF5569C343BA231F33F8D04BFF97CE460F73B53965BEBE81C6B29577AF3B8118DCFA10A33892450AF8A0E14467E5440</vt:lpwstr>
  </property>
  <property fmtid="{D5CDD505-2E9C-101B-9397-08002B2CF9AE}" pid="5" name="Business Objects Context Information3">
    <vt:lpwstr>FD3DA18F505B0FBD40754A0CC66384CA02A9CBDA643589AB636ED0868CEB68F6056FBBCB339AD16518CA3340228424F6BE2C1E89C6833A6E828C28745132D1FF1870DADC2D228E3B611C1B6F7B8198269056E2E28F9E0DA091BF4C09362B1CC2CEEB308D204D318A5A31290BB839AA9CE13C78E1ECF63170C10126E1663B13B</vt:lpwstr>
  </property>
  <property fmtid="{D5CDD505-2E9C-101B-9397-08002B2CF9AE}" pid="6" name="Business Objects Context Information4">
    <vt:lpwstr>0FAF957C51A5EA501660149E4628B2EC983A734183B0B903DD9639CA5DFB8BD81EC4F2A757E0A97764CC85A9BF91A68BD8BAEBEAD1D08F50F15168C2BE6F195321DAFA9AE6DD66A099119080BF535A5935CA3CDE410208A346D2FDE893951336974FB4956B33EC5BDBB32440177826DA452D890DC466FF5A2B991A8DBB53B37</vt:lpwstr>
  </property>
  <property fmtid="{D5CDD505-2E9C-101B-9397-08002B2CF9AE}" pid="7" name="Business Objects Context Information5">
    <vt:lpwstr>CF601934038662890FA96E00704495FA24AC9EDD1AE019342568240383CFCAEE012C5FCF1672D06F59EB26D0844160D4016085124591B512B33358A0E3302C6AA6D33AD7CB7F6BC8BF077EEDCED709813FDD117F454DD6CD1E79A69F08A4095C0BD1D860175F808DEFD4FE091CADED830D794F98B676D8A11EEAD359E5FF44C</vt:lpwstr>
  </property>
  <property fmtid="{D5CDD505-2E9C-101B-9397-08002B2CF9AE}" pid="8" name="Business Objects Context Information6">
    <vt:lpwstr>2EEA319237A99FAB817D91FB3CA31CC1E32A314B3F070D1298F0C70F809AC288241CD7524DEE3245B3A3458676C195959E96E8FAE252ED67CCE99B8CDEA6066FE668E483609D9D608D06C571A8FEC27A7F87492B92F5047A4497F9FA1A7833D1E5E9AE69C0536869824A44F1047C4E12E2DB17D569FE96A915455D36210F921</vt:lpwstr>
  </property>
  <property fmtid="{D5CDD505-2E9C-101B-9397-08002B2CF9AE}" pid="9" name="Business Objects Context Information7">
    <vt:lpwstr>A966216AD9E3FDCCEFDA38962F07950E0F8F4DFF5C49B823ACCFDEE503CA94510FE86BCBF4CBCA447FCE83860F576B524F959A721839909599B03872C077597BA3B2F2F90CEB8B13A8E70F3B000A2CBEF697BEA1DF8582D4FEA9999810B2249E84C9F65E9BBF464519C353B1D06D5C6F10EC223A8F325D9CB3F617723333D0F</vt:lpwstr>
  </property>
  <property fmtid="{D5CDD505-2E9C-101B-9397-08002B2CF9AE}" pid="10" name="Business Objects Context Information8">
    <vt:lpwstr>2EB92C537E5D8CA2CC55A070D301BD2DF14EFFA4CE69FCF5A61C0C7C3517ACA4AD8AEA927B0C9D556B2454048C19C0A23ADFBF9F4617A4FDAAE88857999A21B9850DB5442533E002054D6AB4E2FB9BC85F7A4A9900C1566877B646BF6E432E24141FEF9989A427C6E74FE2EF6CF82816F50BC8B06F9771D80E580D56F31111F</vt:lpwstr>
  </property>
  <property fmtid="{D5CDD505-2E9C-101B-9397-08002B2CF9AE}" pid="11" name="Business Objects Context Information9">
    <vt:lpwstr>34BE50F5A4F77CF73AC10AC877E227431DED1C937F96812F7DFF2FE1B8D8FB44E0207C691355F2241AEE8F7EC0E9EB1B094C40DF1D9AA8AFA3563836CCEDE29AAA42C4F3AF0F737D613D554B0F822828B9353C2DF9064FED035A53631F16C93CB952BBCEB3BB3B42DBE8DF8ACB4CCAE326300770119600C6FD3AB11175F601B</vt:lpwstr>
  </property>
  <property fmtid="{D5CDD505-2E9C-101B-9397-08002B2CF9AE}" pid="12" name="Business Objects Context Information10">
    <vt:lpwstr>FF640DB808401ED3DC441400AD44C28D9E4D71B3B6652B8029A42FBE43292DF05B3CF06499F8A0D890116266FD2D31D7E4FD0AAA5D4D5CA78BB1AFB2E160E163E59D3DAF6C995AE089BAB2C974B00533DC45223993B26CB43CE87E81B70C2CBED531E14C8354EC0283F658DF80B48969C60B4A4B25001CCBF304C27DEDF918E</vt:lpwstr>
  </property>
  <property fmtid="{D5CDD505-2E9C-101B-9397-08002B2CF9AE}" pid="13" name="Business Objects Context Information11">
    <vt:lpwstr>AA6BAE912E76D9E0260FB1986D6B970857A882B448FA6EC93CB011A9150A5F4AD716CA835EF04840FCAAF13F3456DB864476CB78F583B5220DFB1219E1A05EAC5BDC2AD4C576768FD6FBD66283A0D0E8C0BEAC1C6398E</vt:lpwstr>
  </property>
</Properties>
</file>